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<sst xmlns="http://schemas.openxmlformats.org/spreadsheetml/2006/main" count="87" uniqueCount="86">
  <si>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</si>
  <si>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</si>
  <si>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</si>
  <si>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</si>
  <si>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</si>
  <si>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</si>
  <si>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</si>
  <si>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</si>
  <si>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</si>
  <si>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</si>
  <si>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</si>
  <si>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</si>
  <si>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</si>
  <si>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</si>
  <si>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</si>
  <si>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</si>
  <si>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</si>
  <si>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</si>
  <si>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</si>
  <si>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</si>
  <si>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</si>
  <si>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</si>
  <si>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</si>
  <si>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</si>
  <si>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</si>
  <si>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</si>
  <si>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</si>
  <si>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</si>
  <si>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</si>
  <si>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</si>
  <si>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</si>
  <si>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</si>
  <si>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</si>
  <si>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</si>
  <si>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</si>
  <si>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</si>
  <si>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</si>
  <si>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</si>
  <si>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</si>
  <si>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</si>
  <si>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</si>
  <si>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</si>
  <si>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</si>
  <si>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</si>
  <si>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</si>
  <si>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</si>
  <si>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</si>
  <si>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</si>
  <si>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</si>
  <si>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</si>
  <si>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</si>
  <si>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</si>
  <si>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</si>
  <si>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</si>
  <si>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</si>
  <si>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</si>
  <si>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</si>
  <si>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</si>
  <si>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</si>
  <si>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</si>
  <si>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</si>
  <si>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</si>
  <si>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</si>
  <si>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</si>
  <si>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</si>
  <si>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</si>
  <si>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</si>
  <si>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</si>
  <si>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</si>
  <si>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</si>
  <si>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</si>
  <si>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</si>
  <si>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</si>
  <si>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</si>
  <si>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</si>
  <si>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</si>
  <si>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</si>
  <si>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</si>
  <si>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</si>
  <si>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</si>
  <si>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</si>
  <si>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</si>
  <si>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</si>
  <si>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16/12/22 - VENCIMENTO 23/12/22</t>
  </si>
  <si>
    <t>5.3. Revisão de Remuneração pelo Transporte Coletivo ¹</t>
  </si>
  <si>
    <t>¹ Energia para tração out e nov.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</si>
</sst>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85036</v>
      </c>
      <c r="C7" s="10">
        <f aca="true" t="shared" si="0" ref="C7:K7">C8+C11</f>
        <v>104759</v>
      </c>
      <c r="D7" s="10">
        <f t="shared" si="0"/>
        <v>303367</v>
      </c>
      <c r="E7" s="10">
        <f t="shared" si="0"/>
        <v>244292</v>
      </c>
      <c r="F7" s="10">
        <f t="shared" si="0"/>
        <v>252156</v>
      </c>
      <c r="G7" s="10">
        <f t="shared" si="0"/>
        <v>137650</v>
      </c>
      <c r="H7" s="10">
        <f t="shared" si="0"/>
        <v>75875</v>
      </c>
      <c r="I7" s="10">
        <f t="shared" si="0"/>
        <v>115969</v>
      </c>
      <c r="J7" s="10">
        <f t="shared" si="0"/>
        <v>114323</v>
      </c>
      <c r="K7" s="10">
        <f t="shared" si="0"/>
        <v>212680</v>
      </c>
      <c r="L7" s="10">
        <f aca="true" t="shared" si="1" ref="L7:L13">SUM(B7:K7)</f>
        <v>1646107</v>
      </c>
      <c r="M7" s="11"/>
    </row>
    <row r="8" spans="1:13" ht="17.25" customHeight="1">
      <c r="A8" s="12" t="s">
        <v>82</v>
      </c>
      <c r="B8" s="13">
        <f>B9+B10</f>
        <v>6409</v>
      </c>
      <c r="C8" s="13">
        <f aca="true" t="shared" si="2" ref="C8:K8">C9+C10</f>
        <v>7074</v>
      </c>
      <c r="D8" s="13">
        <f t="shared" si="2"/>
        <v>20571</v>
      </c>
      <c r="E8" s="13">
        <f t="shared" si="2"/>
        <v>15290</v>
      </c>
      <c r="F8" s="13">
        <f t="shared" si="2"/>
        <v>13949</v>
      </c>
      <c r="G8" s="13">
        <f t="shared" si="2"/>
        <v>10147</v>
      </c>
      <c r="H8" s="13">
        <f t="shared" si="2"/>
        <v>4898</v>
      </c>
      <c r="I8" s="13">
        <f t="shared" si="2"/>
        <v>5642</v>
      </c>
      <c r="J8" s="13">
        <f t="shared" si="2"/>
        <v>7387</v>
      </c>
      <c r="K8" s="13">
        <f t="shared" si="2"/>
        <v>13070</v>
      </c>
      <c r="L8" s="13">
        <f t="shared" si="1"/>
        <v>104437</v>
      </c>
      <c r="M8"/>
    </row>
    <row r="9" spans="1:13" ht="17.25" customHeight="1">
      <c r="A9" s="14" t="s">
        <v>18</v>
      </c>
      <c r="B9" s="15">
        <v>6409</v>
      </c>
      <c r="C9" s="15">
        <v>7074</v>
      </c>
      <c r="D9" s="15">
        <v>20571</v>
      </c>
      <c r="E9" s="15">
        <v>15290</v>
      </c>
      <c r="F9" s="15">
        <v>13949</v>
      </c>
      <c r="G9" s="15">
        <v>10147</v>
      </c>
      <c r="H9" s="15">
        <v>4824</v>
      </c>
      <c r="I9" s="15">
        <v>5642</v>
      </c>
      <c r="J9" s="15">
        <v>7387</v>
      </c>
      <c r="K9" s="15">
        <v>13070</v>
      </c>
      <c r="L9" s="13">
        <f t="shared" si="1"/>
        <v>104363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74</v>
      </c>
      <c r="I10" s="15">
        <v>0</v>
      </c>
      <c r="J10" s="15">
        <v>0</v>
      </c>
      <c r="K10" s="15">
        <v>0</v>
      </c>
      <c r="L10" s="13">
        <f t="shared" si="1"/>
        <v>74</v>
      </c>
      <c r="M10"/>
    </row>
    <row r="11" spans="1:13" ht="17.25" customHeight="1">
      <c r="A11" s="12" t="s">
        <v>70</v>
      </c>
      <c r="B11" s="15">
        <v>78627</v>
      </c>
      <c r="C11" s="15">
        <v>97685</v>
      </c>
      <c r="D11" s="15">
        <v>282796</v>
      </c>
      <c r="E11" s="15">
        <v>229002</v>
      </c>
      <c r="F11" s="15">
        <v>238207</v>
      </c>
      <c r="G11" s="15">
        <v>127503</v>
      </c>
      <c r="H11" s="15">
        <v>70977</v>
      </c>
      <c r="I11" s="15">
        <v>110327</v>
      </c>
      <c r="J11" s="15">
        <v>106936</v>
      </c>
      <c r="K11" s="15">
        <v>199610</v>
      </c>
      <c r="L11" s="13">
        <f t="shared" si="1"/>
        <v>1541670</v>
      </c>
      <c r="M11" s="60"/>
    </row>
    <row r="12" spans="1:13" ht="17.25" customHeight="1">
      <c r="A12" s="14" t="s">
        <v>71</v>
      </c>
      <c r="B12" s="15">
        <v>8942</v>
      </c>
      <c r="C12" s="15">
        <v>7337</v>
      </c>
      <c r="D12" s="15">
        <v>24106</v>
      </c>
      <c r="E12" s="15">
        <v>22782</v>
      </c>
      <c r="F12" s="15">
        <v>19571</v>
      </c>
      <c r="G12" s="15">
        <v>11959</v>
      </c>
      <c r="H12" s="15">
        <v>6122</v>
      </c>
      <c r="I12" s="15">
        <v>6051</v>
      </c>
      <c r="J12" s="15">
        <v>7839</v>
      </c>
      <c r="K12" s="15">
        <v>11965</v>
      </c>
      <c r="L12" s="13">
        <f t="shared" si="1"/>
        <v>126674</v>
      </c>
      <c r="M12" s="60"/>
    </row>
    <row r="13" spans="1:13" ht="17.25" customHeight="1">
      <c r="A13" s="14" t="s">
        <v>72</v>
      </c>
      <c r="B13" s="15">
        <f>+B11-B12</f>
        <v>69685</v>
      </c>
      <c r="C13" s="15">
        <f aca="true" t="shared" si="3" ref="C13:K13">+C11-C12</f>
        <v>90348</v>
      </c>
      <c r="D13" s="15">
        <f t="shared" si="3"/>
        <v>258690</v>
      </c>
      <c r="E13" s="15">
        <f t="shared" si="3"/>
        <v>206220</v>
      </c>
      <c r="F13" s="15">
        <f t="shared" si="3"/>
        <v>218636</v>
      </c>
      <c r="G13" s="15">
        <f t="shared" si="3"/>
        <v>115544</v>
      </c>
      <c r="H13" s="15">
        <f t="shared" si="3"/>
        <v>64855</v>
      </c>
      <c r="I13" s="15">
        <f t="shared" si="3"/>
        <v>104276</v>
      </c>
      <c r="J13" s="15">
        <f t="shared" si="3"/>
        <v>99097</v>
      </c>
      <c r="K13" s="15">
        <f t="shared" si="3"/>
        <v>187645</v>
      </c>
      <c r="L13" s="13">
        <f t="shared" si="1"/>
        <v>1414996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-0.0815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1.270607657370026</v>
      </c>
      <c r="C18" s="22">
        <v>1.180873167828872</v>
      </c>
      <c r="D18" s="22">
        <v>1.072115617972203</v>
      </c>
      <c r="E18" s="22">
        <v>1.09883639904057</v>
      </c>
      <c r="F18" s="22">
        <v>1.252711187233752</v>
      </c>
      <c r="G18" s="22">
        <v>1.248332646736892</v>
      </c>
      <c r="H18" s="22">
        <v>1.110609523123519</v>
      </c>
      <c r="I18" s="22">
        <v>1.168167213187369</v>
      </c>
      <c r="J18" s="22">
        <v>1.35450116448496</v>
      </c>
      <c r="K18" s="22">
        <v>1.108177222393183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66</v>
      </c>
      <c r="B20" s="25">
        <f>SUM(B21:B28)</f>
        <v>783915.69</v>
      </c>
      <c r="C20" s="25">
        <f aca="true" t="shared" si="4" ref="C20:K20">SUM(C21:C28)</f>
        <v>521208.4000000001</v>
      </c>
      <c r="D20" s="25">
        <f t="shared" si="4"/>
        <v>1641947.81</v>
      </c>
      <c r="E20" s="25">
        <f t="shared" si="4"/>
        <v>1367091.3800000001</v>
      </c>
      <c r="F20" s="25">
        <f t="shared" si="4"/>
        <v>1443121.64</v>
      </c>
      <c r="G20" s="25">
        <f t="shared" si="4"/>
        <v>860947.89</v>
      </c>
      <c r="H20" s="25">
        <f t="shared" si="4"/>
        <v>466834.06999999995</v>
      </c>
      <c r="I20" s="25">
        <f t="shared" si="4"/>
        <v>610161.9900000001</v>
      </c>
      <c r="J20" s="25">
        <f t="shared" si="4"/>
        <v>755673.62</v>
      </c>
      <c r="K20" s="25">
        <f t="shared" si="4"/>
        <v>937969.0800000001</v>
      </c>
      <c r="L20" s="25">
        <f>SUM(B20:K20)</f>
        <v>9388871.57</v>
      </c>
      <c r="M20"/>
    </row>
    <row r="21" spans="1:13" ht="17.25" customHeight="1">
      <c r="A21" s="26" t="s">
        <v>22</v>
      </c>
      <c r="B21" s="56">
        <f>ROUND((B15+B16)*B7,2)</f>
        <v>612284.71</v>
      </c>
      <c r="C21" s="56">
        <f aca="true" t="shared" si="5" ref="C21:K21">ROUND((C15+C16)*C7,2)</f>
        <v>429889.03</v>
      </c>
      <c r="D21" s="56">
        <f t="shared" si="5"/>
        <v>1481644.43</v>
      </c>
      <c r="E21" s="56">
        <f t="shared" si="5"/>
        <v>1208561.38</v>
      </c>
      <c r="F21" s="56">
        <f t="shared" si="5"/>
        <v>1102224.31</v>
      </c>
      <c r="G21" s="56">
        <f t="shared" si="5"/>
        <v>661600.96</v>
      </c>
      <c r="H21" s="56">
        <f t="shared" si="5"/>
        <v>401712.6</v>
      </c>
      <c r="I21" s="56">
        <f t="shared" si="5"/>
        <v>509057.52</v>
      </c>
      <c r="J21" s="56">
        <f t="shared" si="5"/>
        <v>540461.98</v>
      </c>
      <c r="K21" s="56">
        <f t="shared" si="5"/>
        <v>821051.14</v>
      </c>
      <c r="L21" s="33">
        <f aca="true" t="shared" si="6" ref="L21:L28">SUM(B21:K21)</f>
        <v>7768488.06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165688.93</v>
      </c>
      <c r="C22" s="33">
        <f t="shared" si="7"/>
        <v>77755.39</v>
      </c>
      <c r="D22" s="33">
        <f t="shared" si="7"/>
        <v>106849.7</v>
      </c>
      <c r="E22" s="33">
        <f t="shared" si="7"/>
        <v>119449.85</v>
      </c>
      <c r="F22" s="33">
        <f t="shared" si="7"/>
        <v>278544.41</v>
      </c>
      <c r="G22" s="33">
        <f t="shared" si="7"/>
        <v>164297.12</v>
      </c>
      <c r="H22" s="33">
        <f t="shared" si="7"/>
        <v>44433.24</v>
      </c>
      <c r="I22" s="33">
        <f t="shared" si="7"/>
        <v>85606.78</v>
      </c>
      <c r="J22" s="33">
        <f t="shared" si="7"/>
        <v>191594.4</v>
      </c>
      <c r="K22" s="33">
        <f t="shared" si="7"/>
        <v>88819.03</v>
      </c>
      <c r="L22" s="33">
        <f t="shared" si="6"/>
        <v>1323038.85</v>
      </c>
      <c r="M22"/>
    </row>
    <row r="23" spans="1:13" ht="17.25" customHeight="1">
      <c r="A23" s="27" t="s">
        <v>24</v>
      </c>
      <c r="B23" s="33">
        <v>3143.1</v>
      </c>
      <c r="C23" s="33">
        <v>11083.95</v>
      </c>
      <c r="D23" s="33">
        <v>47577.48</v>
      </c>
      <c r="E23" s="33">
        <v>33686.05</v>
      </c>
      <c r="F23" s="33">
        <v>58552.35</v>
      </c>
      <c r="G23" s="33">
        <v>33859.91</v>
      </c>
      <c r="H23" s="33">
        <v>18295.71</v>
      </c>
      <c r="I23" s="33">
        <v>12893.7</v>
      </c>
      <c r="J23" s="33">
        <v>19090.52</v>
      </c>
      <c r="K23" s="33">
        <v>23261.39</v>
      </c>
      <c r="L23" s="33">
        <f t="shared" si="6"/>
        <v>261444.16000000003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614.83</v>
      </c>
      <c r="C26" s="33">
        <v>409.02</v>
      </c>
      <c r="D26" s="33">
        <v>1286.97</v>
      </c>
      <c r="E26" s="33">
        <v>1070.74</v>
      </c>
      <c r="F26" s="33">
        <v>1130.66</v>
      </c>
      <c r="G26" s="33">
        <v>674.75</v>
      </c>
      <c r="H26" s="33">
        <v>364.73</v>
      </c>
      <c r="I26" s="33">
        <v>476.75</v>
      </c>
      <c r="J26" s="33">
        <v>591.38</v>
      </c>
      <c r="K26" s="33">
        <v>734.67</v>
      </c>
      <c r="L26" s="33">
        <f t="shared" si="6"/>
        <v>7354.500000000001</v>
      </c>
      <c r="M26" s="60"/>
    </row>
    <row r="27" spans="1:13" ht="17.25" customHeight="1">
      <c r="A27" s="27" t="s">
        <v>75</v>
      </c>
      <c r="B27" s="33">
        <v>314.15</v>
      </c>
      <c r="C27" s="33">
        <v>237.55</v>
      </c>
      <c r="D27" s="33">
        <v>770.81</v>
      </c>
      <c r="E27" s="33">
        <v>589.51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326.82</v>
      </c>
      <c r="K27" s="33">
        <v>440.79</v>
      </c>
      <c r="L27" s="33">
        <f t="shared" si="6"/>
        <v>4156.12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-251726.13</v>
      </c>
      <c r="C31" s="33">
        <f t="shared" si="8"/>
        <v>-36532.159999999996</v>
      </c>
      <c r="D31" s="33">
        <f t="shared" si="8"/>
        <v>-97668.79</v>
      </c>
      <c r="E31" s="33">
        <f t="shared" si="8"/>
        <v>-1158748.65</v>
      </c>
      <c r="F31" s="33">
        <f t="shared" si="8"/>
        <v>-67662.79</v>
      </c>
      <c r="G31" s="33">
        <f t="shared" si="8"/>
        <v>-48398.83</v>
      </c>
      <c r="H31" s="33">
        <f t="shared" si="8"/>
        <v>-31257.17</v>
      </c>
      <c r="I31" s="33">
        <f t="shared" si="8"/>
        <v>-572375.7300000001</v>
      </c>
      <c r="J31" s="33">
        <f t="shared" si="8"/>
        <v>-35791.26</v>
      </c>
      <c r="K31" s="33">
        <f t="shared" si="8"/>
        <v>-64383.26</v>
      </c>
      <c r="L31" s="33">
        <f aca="true" t="shared" si="9" ref="L31:L38">SUM(B31:K31)</f>
        <v>-2364544.7699999996</v>
      </c>
      <c r="M31"/>
    </row>
    <row r="32" spans="1:13" ht="18.75" customHeight="1">
      <c r="A32" s="27" t="s">
        <v>28</v>
      </c>
      <c r="B32" s="33">
        <f>B33+B34+B35+B36</f>
        <v>-28199.6</v>
      </c>
      <c r="C32" s="33">
        <f aca="true" t="shared" si="10" ref="C32:K32">C33+C34+C35+C36</f>
        <v>-31125.6</v>
      </c>
      <c r="D32" s="33">
        <f t="shared" si="10"/>
        <v>-90512.4</v>
      </c>
      <c r="E32" s="33">
        <f t="shared" si="10"/>
        <v>-67276</v>
      </c>
      <c r="F32" s="33">
        <f t="shared" si="10"/>
        <v>-61375.6</v>
      </c>
      <c r="G32" s="33">
        <f t="shared" si="10"/>
        <v>-44646.8</v>
      </c>
      <c r="H32" s="33">
        <f t="shared" si="10"/>
        <v>-21225.6</v>
      </c>
      <c r="I32" s="33">
        <f t="shared" si="10"/>
        <v>-34224.68</v>
      </c>
      <c r="J32" s="33">
        <f t="shared" si="10"/>
        <v>-32502.8</v>
      </c>
      <c r="K32" s="33">
        <f t="shared" si="10"/>
        <v>-57508</v>
      </c>
      <c r="L32" s="33">
        <f t="shared" si="9"/>
        <v>-468597.0799999999</v>
      </c>
      <c r="M32"/>
    </row>
    <row r="33" spans="1:13" s="36" customFormat="1" ht="18.75" customHeight="1">
      <c r="A33" s="34" t="s">
        <v>51</v>
      </c>
      <c r="B33" s="33">
        <f aca="true" t="shared" si="11" ref="B33:K33">-ROUND((B9)*$E$3,2)</f>
        <v>-28199.6</v>
      </c>
      <c r="C33" s="33">
        <f t="shared" si="11"/>
        <v>-31125.6</v>
      </c>
      <c r="D33" s="33">
        <f t="shared" si="11"/>
        <v>-90512.4</v>
      </c>
      <c r="E33" s="33">
        <f t="shared" si="11"/>
        <v>-67276</v>
      </c>
      <c r="F33" s="33">
        <f t="shared" si="11"/>
        <v>-61375.6</v>
      </c>
      <c r="G33" s="33">
        <f t="shared" si="11"/>
        <v>-44646.8</v>
      </c>
      <c r="H33" s="33">
        <f t="shared" si="11"/>
        <v>-21225.6</v>
      </c>
      <c r="I33" s="33">
        <f t="shared" si="11"/>
        <v>-24824.8</v>
      </c>
      <c r="J33" s="33">
        <f t="shared" si="11"/>
        <v>-32502.8</v>
      </c>
      <c r="K33" s="33">
        <f t="shared" si="11"/>
        <v>-57508</v>
      </c>
      <c r="L33" s="33">
        <f t="shared" si="9"/>
        <v>-459197.1999999999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-9399.88</v>
      </c>
      <c r="J36" s="17">
        <v>0</v>
      </c>
      <c r="K36" s="17">
        <v>0</v>
      </c>
      <c r="L36" s="33">
        <f t="shared" si="9"/>
        <v>-9399.88</v>
      </c>
      <c r="M36"/>
    </row>
    <row r="37" spans="1:13" s="36" customFormat="1" ht="18.75" customHeight="1">
      <c r="A37" s="27" t="s">
        <v>32</v>
      </c>
      <c r="B37" s="38">
        <f>SUM(B38:B49)</f>
        <v>-105667.89</v>
      </c>
      <c r="C37" s="38">
        <f aca="true" t="shared" si="12" ref="C37:K37">SUM(C38:C49)</f>
        <v>-5406.5599999999995</v>
      </c>
      <c r="D37" s="38">
        <f t="shared" si="12"/>
        <v>-7156.39</v>
      </c>
      <c r="E37" s="38">
        <f t="shared" si="12"/>
        <v>-1091472.65</v>
      </c>
      <c r="F37" s="38">
        <f t="shared" si="12"/>
        <v>-6287.19</v>
      </c>
      <c r="G37" s="38">
        <f t="shared" si="12"/>
        <v>-3752.03</v>
      </c>
      <c r="H37" s="38">
        <f t="shared" si="12"/>
        <v>-10031.57</v>
      </c>
      <c r="I37" s="38">
        <f t="shared" si="12"/>
        <v>-538151.05</v>
      </c>
      <c r="J37" s="38">
        <f t="shared" si="12"/>
        <v>-3288.46</v>
      </c>
      <c r="K37" s="38">
        <f t="shared" si="12"/>
        <v>-6875.26</v>
      </c>
      <c r="L37" s="33">
        <f t="shared" si="9"/>
        <v>-1778089.05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-3132.16</v>
      </c>
      <c r="D41" s="17">
        <v>0</v>
      </c>
      <c r="E41" s="17">
        <v>0</v>
      </c>
      <c r="F41" s="17">
        <v>0</v>
      </c>
      <c r="G41" s="17">
        <v>0</v>
      </c>
      <c r="H41" s="17">
        <v>-1691.51</v>
      </c>
      <c r="I41" s="17">
        <v>0</v>
      </c>
      <c r="J41" s="17">
        <v>0</v>
      </c>
      <c r="K41" s="17">
        <v>-2790.04</v>
      </c>
      <c r="L41" s="30">
        <f aca="true" t="shared" si="13" ref="L41:L48">SUM(B41:K41)</f>
        <v>-7613.71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68</v>
      </c>
      <c r="B47" s="17">
        <v>0</v>
      </c>
      <c r="C47" s="17">
        <v>0</v>
      </c>
      <c r="D47" s="17">
        <v>0</v>
      </c>
      <c r="E47" s="17">
        <v>-1080000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-1615500</v>
      </c>
    </row>
    <row r="48" spans="1:12" ht="18.75" customHeight="1">
      <c r="A48" s="37" t="s">
        <v>69</v>
      </c>
      <c r="B48" s="17">
        <v>-3418.84</v>
      </c>
      <c r="C48" s="17">
        <v>-2274.4</v>
      </c>
      <c r="D48" s="17">
        <v>-7156.39</v>
      </c>
      <c r="E48" s="17">
        <v>-5954</v>
      </c>
      <c r="F48" s="17">
        <v>-6287.19</v>
      </c>
      <c r="G48" s="17">
        <v>-3752.03</v>
      </c>
      <c r="H48" s="17">
        <v>-2028.13</v>
      </c>
      <c r="I48" s="17">
        <v>-2651.05</v>
      </c>
      <c r="J48" s="17">
        <v>-3288.46</v>
      </c>
      <c r="K48" s="17">
        <v>-4085.22</v>
      </c>
      <c r="L48" s="30">
        <f t="shared" si="13"/>
        <v>-40895.71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84</v>
      </c>
      <c r="B50" s="17">
        <v>-117858.64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-117858.64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-82432.72</v>
      </c>
      <c r="C52" s="33">
        <v>-36503.78</v>
      </c>
      <c r="D52" s="33">
        <v>-130471.31</v>
      </c>
      <c r="E52" s="33">
        <v>-127490.35</v>
      </c>
      <c r="F52" s="33">
        <v>-112006.79</v>
      </c>
      <c r="G52" s="33">
        <v>-74798.76</v>
      </c>
      <c r="H52" s="33">
        <v>-37666.83</v>
      </c>
      <c r="I52" s="33">
        <v>-31836.73</v>
      </c>
      <c r="J52" s="33">
        <v>-51815.79</v>
      </c>
      <c r="K52" s="33">
        <v>-52768.04</v>
      </c>
      <c r="L52" s="33">
        <f t="shared" si="14"/>
        <v>-737791.1</v>
      </c>
      <c r="M52" s="57"/>
    </row>
    <row r="53" spans="1:13" ht="18.75" customHeight="1">
      <c r="A53" s="37" t="s">
        <v>79</v>
      </c>
      <c r="B53" s="33">
        <v>82432.72</v>
      </c>
      <c r="C53" s="33">
        <v>36503.78</v>
      </c>
      <c r="D53" s="33">
        <v>130471.31</v>
      </c>
      <c r="E53" s="33">
        <v>127490.35</v>
      </c>
      <c r="F53" s="33">
        <v>112006.79</v>
      </c>
      <c r="G53" s="33">
        <v>74798.76</v>
      </c>
      <c r="H53" s="33">
        <v>37666.83</v>
      </c>
      <c r="I53" s="33">
        <v>31836.73</v>
      </c>
      <c r="J53" s="33">
        <v>51815.79</v>
      </c>
      <c r="K53" s="33">
        <v>52768.04</v>
      </c>
      <c r="L53" s="33">
        <f t="shared" si="14"/>
        <v>737791.1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41</v>
      </c>
      <c r="B55" s="41">
        <f aca="true" t="shared" si="16" ref="B55:K55">IF(B20+B31+B44+B56&lt;0,0,B20+B31+B56)</f>
        <v>532189.5599999999</v>
      </c>
      <c r="C55" s="41">
        <f t="shared" si="16"/>
        <v>484676.2400000001</v>
      </c>
      <c r="D55" s="41">
        <f t="shared" si="16"/>
        <v>1544279.02</v>
      </c>
      <c r="E55" s="41">
        <f t="shared" si="16"/>
        <v>208342.7300000002</v>
      </c>
      <c r="F55" s="41">
        <f t="shared" si="16"/>
        <v>1375458.8499999999</v>
      </c>
      <c r="G55" s="41">
        <f t="shared" si="16"/>
        <v>812549.06</v>
      </c>
      <c r="H55" s="41">
        <f t="shared" si="16"/>
        <v>435576.89999999997</v>
      </c>
      <c r="I55" s="41">
        <f t="shared" si="16"/>
        <v>37786.26000000001</v>
      </c>
      <c r="J55" s="41">
        <f t="shared" si="16"/>
        <v>719882.36</v>
      </c>
      <c r="K55" s="41">
        <f t="shared" si="16"/>
        <v>873585.8200000001</v>
      </c>
      <c r="L55" s="42">
        <f t="shared" si="14"/>
        <v>7024326.800000002</v>
      </c>
      <c r="M55" s="55"/>
    </row>
    <row r="56" spans="1:13" ht="18.75" customHeight="1">
      <c r="A56" s="27" t="s">
        <v>42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43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44</v>
      </c>
      <c r="B61" s="41">
        <f>SUM(B62:B75)</f>
        <v>532189.56</v>
      </c>
      <c r="C61" s="41">
        <f aca="true" t="shared" si="18" ref="C61:J61">SUM(C62:C73)</f>
        <v>484676.24</v>
      </c>
      <c r="D61" s="41">
        <f t="shared" si="18"/>
        <v>1544279.0235775432</v>
      </c>
      <c r="E61" s="41">
        <f t="shared" si="18"/>
        <v>208342.73476967122</v>
      </c>
      <c r="F61" s="41">
        <f t="shared" si="18"/>
        <v>1375458.853940801</v>
      </c>
      <c r="G61" s="41">
        <f t="shared" si="18"/>
        <v>812549.057456061</v>
      </c>
      <c r="H61" s="41">
        <f t="shared" si="18"/>
        <v>435576.899109261</v>
      </c>
      <c r="I61" s="41">
        <f>SUM(I62:I78)</f>
        <v>37786.264445997585</v>
      </c>
      <c r="J61" s="41">
        <f t="shared" si="18"/>
        <v>719882.36122393</v>
      </c>
      <c r="K61" s="41">
        <f>SUM(K62:K75)</f>
        <v>873585.82</v>
      </c>
      <c r="L61" s="46">
        <f>SUM(B61:K61)</f>
        <v>7024326.814523267</v>
      </c>
      <c r="M61" s="40"/>
    </row>
    <row r="62" spans="1:13" ht="18.75" customHeight="1">
      <c r="A62" s="47" t="s">
        <v>45</v>
      </c>
      <c r="B62" s="48">
        <v>532189.56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532189.56</v>
      </c>
      <c r="M62"/>
    </row>
    <row r="63" spans="1:13" ht="18.75" customHeight="1">
      <c r="A63" s="47" t="s">
        <v>54</v>
      </c>
      <c r="B63" s="17">
        <v>0</v>
      </c>
      <c r="C63" s="48">
        <v>424043.25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424043.25</v>
      </c>
      <c r="M63"/>
    </row>
    <row r="64" spans="1:13" ht="18.75" customHeight="1">
      <c r="A64" s="47" t="s">
        <v>55</v>
      </c>
      <c r="B64" s="17">
        <v>0</v>
      </c>
      <c r="C64" s="48">
        <v>60632.990000000005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60632.990000000005</v>
      </c>
      <c r="M64" s="58"/>
    </row>
    <row r="65" spans="1:12" ht="18.75" customHeight="1">
      <c r="A65" s="47" t="s">
        <v>46</v>
      </c>
      <c r="B65" s="17">
        <v>0</v>
      </c>
      <c r="C65" s="17">
        <v>0</v>
      </c>
      <c r="D65" s="48">
        <v>1544279.0235775432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1544279.0235775432</v>
      </c>
    </row>
    <row r="66" spans="1:12" ht="18.75" customHeight="1">
      <c r="A66" s="47" t="s">
        <v>47</v>
      </c>
      <c r="B66" s="17">
        <v>0</v>
      </c>
      <c r="C66" s="17">
        <v>0</v>
      </c>
      <c r="D66" s="17">
        <v>0</v>
      </c>
      <c r="E66" s="48">
        <v>208342.73476967122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208342.73476967122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17">
        <v>0</v>
      </c>
      <c r="F67" s="48">
        <v>1375458.853940801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1375458.853940801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812549.057456061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812549.057456061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435576.899109261</v>
      </c>
      <c r="I69" s="17">
        <v>0</v>
      </c>
      <c r="J69" s="17">
        <v>0</v>
      </c>
      <c r="K69" s="17">
        <v>0</v>
      </c>
      <c r="L69" s="46">
        <f t="shared" si="19"/>
        <v>435576.899109261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37786.264445997585</v>
      </c>
      <c r="J70" s="17">
        <v>0</v>
      </c>
      <c r="K70" s="17">
        <v>0</v>
      </c>
      <c r="L70" s="46">
        <f t="shared" si="19"/>
        <v>37786.264445997585</v>
      </c>
    </row>
    <row r="71" spans="1:12" ht="18.75" customHeight="1">
      <c r="A71" s="47" t="s">
        <v>52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719882.36122393</v>
      </c>
      <c r="K71" s="17">
        <v>0</v>
      </c>
      <c r="L71" s="46">
        <f t="shared" si="19"/>
        <v>719882.36122393</v>
      </c>
    </row>
    <row r="72" spans="1:12" ht="18.75" customHeight="1">
      <c r="A72" s="47" t="s">
        <v>62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502049.76999999996</v>
      </c>
      <c r="L72" s="46">
        <f t="shared" si="19"/>
        <v>502049.76999999996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371536.05</v>
      </c>
      <c r="L73" s="46">
        <f t="shared" si="19"/>
        <v>371536.05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65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9" t="s">
        <v>85</v>
      </c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2023-01-17T17:36:43Z</dcterms:modified>
  <cp:category/>
  <cp:version/>
  <cp:contentType/>
  <cp:contentStatus/>
</cp:coreProperties>
</file>