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<sst xmlns="http://schemas.openxmlformats.org/spreadsheetml/2006/main" count="86" uniqueCount="85">
  <si>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</si>
  <si>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</si>
  <si>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</si>
  <si>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</si>
  <si>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</si>
  <si>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</si>
  <si>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</si>
  <si>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</si>
  <si>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</si>
  <si>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</si>
  <si>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</si>
  <si>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</si>
  <si>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</si>
  <si>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</si>
  <si>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</si>
  <si>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</si>
  <si>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</si>
  <si>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</si>
  <si>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</si>
  <si>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</si>
  <si>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</si>
  <si>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</si>
  <si>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</si>
  <si>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</si>
  <si>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</si>
  <si>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</si>
  <si>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</si>
  <si>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</si>
  <si>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</si>
  <si>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</si>
  <si>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</si>
  <si>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</si>
  <si>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</si>
  <si>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</si>
  <si>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</si>
  <si>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</si>
  <si>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</si>
  <si>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</si>
  <si>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</si>
  <si>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</si>
  <si>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</si>
  <si>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</si>
  <si>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</si>
  <si>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</si>
  <si>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</si>
  <si>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</si>
  <si>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</si>
  <si>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</si>
  <si>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</si>
  <si>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</si>
  <si>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</si>
  <si>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</si>
  <si>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</si>
  <si>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</si>
  <si>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</si>
  <si>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</si>
  <si>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</si>
  <si>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</si>
  <si>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</si>
  <si>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</si>
  <si>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</si>
  <si>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</si>
  <si>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</si>
  <si>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</si>
  <si>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</si>
  <si>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</si>
  <si>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</si>
  <si>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</si>
  <si>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</si>
  <si>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</si>
  <si>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</si>
  <si>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</si>
  <si>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</si>
  <si>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</si>
  <si>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</si>
  <si>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</si>
  <si>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</si>
  <si>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</si>
  <si>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</si>
  <si>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</si>
  <si>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</si>
  <si>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</si>
  <si>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</si>
  <si>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</si>
  <si>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OPERAÇÃO 05/12/22 - VENCIMENTO 12/12/22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</si>
</sst>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73618</v>
      </c>
      <c r="C7" s="10">
        <f aca="true" t="shared" si="0" ref="C7:K7">C8+C11</f>
        <v>89314</v>
      </c>
      <c r="D7" s="10">
        <f t="shared" si="0"/>
        <v>261220</v>
      </c>
      <c r="E7" s="10">
        <f t="shared" si="0"/>
        <v>218166</v>
      </c>
      <c r="F7" s="10">
        <f t="shared" si="0"/>
        <v>224711</v>
      </c>
      <c r="G7" s="10">
        <f t="shared" si="0"/>
        <v>119742</v>
      </c>
      <c r="H7" s="10">
        <f t="shared" si="0"/>
        <v>67423</v>
      </c>
      <c r="I7" s="10">
        <f t="shared" si="0"/>
        <v>105562</v>
      </c>
      <c r="J7" s="10">
        <f t="shared" si="0"/>
        <v>99856</v>
      </c>
      <c r="K7" s="10">
        <f t="shared" si="0"/>
        <v>190618</v>
      </c>
      <c r="L7" s="10">
        <f aca="true" t="shared" si="1" ref="L7:L13">SUM(B7:K7)</f>
        <v>1450230</v>
      </c>
      <c r="M7" s="11"/>
    </row>
    <row r="8" spans="1:13" ht="17.25" customHeight="1">
      <c r="A8" s="12" t="s">
        <v>83</v>
      </c>
      <c r="B8" s="13">
        <f>B9+B10</f>
        <v>5359</v>
      </c>
      <c r="C8" s="13">
        <f aca="true" t="shared" si="2" ref="C8:K8">C9+C10</f>
        <v>5499</v>
      </c>
      <c r="D8" s="13">
        <f t="shared" si="2"/>
        <v>17226</v>
      </c>
      <c r="E8" s="13">
        <f t="shared" si="2"/>
        <v>13432</v>
      </c>
      <c r="F8" s="13">
        <f t="shared" si="2"/>
        <v>11939</v>
      </c>
      <c r="G8" s="13">
        <f t="shared" si="2"/>
        <v>8435</v>
      </c>
      <c r="H8" s="13">
        <f t="shared" si="2"/>
        <v>4136</v>
      </c>
      <c r="I8" s="13">
        <f t="shared" si="2"/>
        <v>5148</v>
      </c>
      <c r="J8" s="13">
        <f t="shared" si="2"/>
        <v>5927</v>
      </c>
      <c r="K8" s="13">
        <f t="shared" si="2"/>
        <v>11095</v>
      </c>
      <c r="L8" s="13">
        <f t="shared" si="1"/>
        <v>88196</v>
      </c>
      <c r="M8"/>
    </row>
    <row r="9" spans="1:13" ht="17.25" customHeight="1">
      <c r="A9" s="14" t="s">
        <v>18</v>
      </c>
      <c r="B9" s="15">
        <v>5359</v>
      </c>
      <c r="C9" s="15">
        <v>5499</v>
      </c>
      <c r="D9" s="15">
        <v>17226</v>
      </c>
      <c r="E9" s="15">
        <v>13432</v>
      </c>
      <c r="F9" s="15">
        <v>11939</v>
      </c>
      <c r="G9" s="15">
        <v>8435</v>
      </c>
      <c r="H9" s="15">
        <v>4064</v>
      </c>
      <c r="I9" s="15">
        <v>5148</v>
      </c>
      <c r="J9" s="15">
        <v>5927</v>
      </c>
      <c r="K9" s="15">
        <v>11095</v>
      </c>
      <c r="L9" s="13">
        <f t="shared" si="1"/>
        <v>88124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72</v>
      </c>
      <c r="I10" s="15">
        <v>0</v>
      </c>
      <c r="J10" s="15">
        <v>0</v>
      </c>
      <c r="K10" s="15">
        <v>0</v>
      </c>
      <c r="L10" s="13">
        <f t="shared" si="1"/>
        <v>72</v>
      </c>
      <c r="M10"/>
    </row>
    <row r="11" spans="1:13" ht="17.25" customHeight="1">
      <c r="A11" s="12" t="s">
        <v>71</v>
      </c>
      <c r="B11" s="15">
        <v>68259</v>
      </c>
      <c r="C11" s="15">
        <v>83815</v>
      </c>
      <c r="D11" s="15">
        <v>243994</v>
      </c>
      <c r="E11" s="15">
        <v>204734</v>
      </c>
      <c r="F11" s="15">
        <v>212772</v>
      </c>
      <c r="G11" s="15">
        <v>111307</v>
      </c>
      <c r="H11" s="15">
        <v>63287</v>
      </c>
      <c r="I11" s="15">
        <v>100414</v>
      </c>
      <c r="J11" s="15">
        <v>93929</v>
      </c>
      <c r="K11" s="15">
        <v>179523</v>
      </c>
      <c r="L11" s="13">
        <f t="shared" si="1"/>
        <v>1362034</v>
      </c>
      <c r="M11" s="60"/>
    </row>
    <row r="12" spans="1:13" ht="17.25" customHeight="1">
      <c r="A12" s="14" t="s">
        <v>72</v>
      </c>
      <c r="B12" s="15">
        <v>7196</v>
      </c>
      <c r="C12" s="15">
        <v>5735</v>
      </c>
      <c r="D12" s="15">
        <v>19474</v>
      </c>
      <c r="E12" s="15">
        <v>17694</v>
      </c>
      <c r="F12" s="15">
        <v>16702</v>
      </c>
      <c r="G12" s="15">
        <v>9649</v>
      </c>
      <c r="H12" s="15">
        <v>5335</v>
      </c>
      <c r="I12" s="15">
        <v>5341</v>
      </c>
      <c r="J12" s="15">
        <v>6367</v>
      </c>
      <c r="K12" s="15">
        <v>10637</v>
      </c>
      <c r="L12" s="13">
        <f t="shared" si="1"/>
        <v>104130</v>
      </c>
      <c r="M12" s="60"/>
    </row>
    <row r="13" spans="1:13" ht="17.25" customHeight="1">
      <c r="A13" s="14" t="s">
        <v>73</v>
      </c>
      <c r="B13" s="15">
        <f>+B11-B12</f>
        <v>61063</v>
      </c>
      <c r="C13" s="15">
        <f aca="true" t="shared" si="3" ref="C13:K13">+C11-C12</f>
        <v>78080</v>
      </c>
      <c r="D13" s="15">
        <f t="shared" si="3"/>
        <v>224520</v>
      </c>
      <c r="E13" s="15">
        <f t="shared" si="3"/>
        <v>187040</v>
      </c>
      <c r="F13" s="15">
        <f t="shared" si="3"/>
        <v>196070</v>
      </c>
      <c r="G13" s="15">
        <f t="shared" si="3"/>
        <v>101658</v>
      </c>
      <c r="H13" s="15">
        <f t="shared" si="3"/>
        <v>57952</v>
      </c>
      <c r="I13" s="15">
        <f t="shared" si="3"/>
        <v>95073</v>
      </c>
      <c r="J13" s="15">
        <f t="shared" si="3"/>
        <v>87562</v>
      </c>
      <c r="K13" s="15">
        <f t="shared" si="3"/>
        <v>168886</v>
      </c>
      <c r="L13" s="13">
        <f t="shared" si="1"/>
        <v>1257904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74</v>
      </c>
      <c r="B16" s="20">
        <v>-0.0815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1.435438193749692</v>
      </c>
      <c r="C18" s="22">
        <v>1.354429475905489</v>
      </c>
      <c r="D18" s="22">
        <v>1.209465848190709</v>
      </c>
      <c r="E18" s="22">
        <v>1.162412813054932</v>
      </c>
      <c r="F18" s="22">
        <v>1.385810840914087</v>
      </c>
      <c r="G18" s="22">
        <v>1.39206535583113</v>
      </c>
      <c r="H18" s="22">
        <v>1.231062399408129</v>
      </c>
      <c r="I18" s="22">
        <v>1.267477830595595</v>
      </c>
      <c r="J18" s="22">
        <v>1.522796798484774</v>
      </c>
      <c r="K18" s="22">
        <v>1.224954691126574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767161.6799999999</v>
      </c>
      <c r="C20" s="25">
        <f aca="true" t="shared" si="4" ref="C20:K20">SUM(C21:C28)</f>
        <v>509974.48000000004</v>
      </c>
      <c r="D20" s="25">
        <f t="shared" si="4"/>
        <v>1597338.3800000001</v>
      </c>
      <c r="E20" s="25">
        <f t="shared" si="4"/>
        <v>1290565.2200000002</v>
      </c>
      <c r="F20" s="25">
        <f t="shared" si="4"/>
        <v>1422154.95</v>
      </c>
      <c r="G20" s="25">
        <f t="shared" si="4"/>
        <v>835001.8300000001</v>
      </c>
      <c r="H20" s="25">
        <f t="shared" si="4"/>
        <v>460019.50999999995</v>
      </c>
      <c r="I20" s="25">
        <f t="shared" si="4"/>
        <v>602889.37</v>
      </c>
      <c r="J20" s="25">
        <f t="shared" si="4"/>
        <v>742487.98</v>
      </c>
      <c r="K20" s="25">
        <f t="shared" si="4"/>
        <v>930260.0399999999</v>
      </c>
      <c r="L20" s="25">
        <f>SUM(B20:K20)</f>
        <v>9157853.44</v>
      </c>
      <c r="M20"/>
    </row>
    <row r="21" spans="1:13" ht="17.25" customHeight="1">
      <c r="A21" s="26" t="s">
        <v>22</v>
      </c>
      <c r="B21" s="56">
        <f>ROUND((B15+B16)*B7,2)</f>
        <v>530071.69</v>
      </c>
      <c r="C21" s="56">
        <f aca="true" t="shared" si="5" ref="C21:K21">ROUND((C15+C16)*C7,2)</f>
        <v>366508.93</v>
      </c>
      <c r="D21" s="56">
        <f t="shared" si="5"/>
        <v>1275798.48</v>
      </c>
      <c r="E21" s="56">
        <f t="shared" si="5"/>
        <v>1079310.84</v>
      </c>
      <c r="F21" s="56">
        <f t="shared" si="5"/>
        <v>982256.72</v>
      </c>
      <c r="G21" s="56">
        <f t="shared" si="5"/>
        <v>575527.95</v>
      </c>
      <c r="H21" s="56">
        <f t="shared" si="5"/>
        <v>356964.33</v>
      </c>
      <c r="I21" s="56">
        <f t="shared" si="5"/>
        <v>463374.96</v>
      </c>
      <c r="J21" s="56">
        <f t="shared" si="5"/>
        <v>472069.24</v>
      </c>
      <c r="K21" s="56">
        <f t="shared" si="5"/>
        <v>735880.79</v>
      </c>
      <c r="L21" s="33">
        <f aca="true" t="shared" si="6" ref="L21:L28">SUM(B21:K21)</f>
        <v>6837763.93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230813.46</v>
      </c>
      <c r="C22" s="33">
        <f t="shared" si="7"/>
        <v>129901.57</v>
      </c>
      <c r="D22" s="33">
        <f t="shared" si="7"/>
        <v>267236.21</v>
      </c>
      <c r="E22" s="33">
        <f t="shared" si="7"/>
        <v>175293.91</v>
      </c>
      <c r="F22" s="33">
        <f t="shared" si="7"/>
        <v>378965.29</v>
      </c>
      <c r="G22" s="33">
        <f t="shared" si="7"/>
        <v>225644.57</v>
      </c>
      <c r="H22" s="33">
        <f t="shared" si="7"/>
        <v>82481.03</v>
      </c>
      <c r="I22" s="33">
        <f t="shared" si="7"/>
        <v>123942.53</v>
      </c>
      <c r="J22" s="33">
        <f t="shared" si="7"/>
        <v>246796.29</v>
      </c>
      <c r="K22" s="33">
        <f t="shared" si="7"/>
        <v>165539.84</v>
      </c>
      <c r="L22" s="33">
        <f t="shared" si="6"/>
        <v>2026614.7000000002</v>
      </c>
      <c r="M22"/>
    </row>
    <row r="23" spans="1:13" ht="17.25" customHeight="1">
      <c r="A23" s="27" t="s">
        <v>24</v>
      </c>
      <c r="B23" s="33">
        <v>3477.58</v>
      </c>
      <c r="C23" s="33">
        <v>11083.95</v>
      </c>
      <c r="D23" s="33">
        <v>48432.7</v>
      </c>
      <c r="E23" s="33">
        <v>30602.85</v>
      </c>
      <c r="F23" s="33">
        <v>57121.95</v>
      </c>
      <c r="G23" s="33">
        <v>32644.62</v>
      </c>
      <c r="H23" s="33">
        <v>18176.42</v>
      </c>
      <c r="I23" s="33">
        <v>12960.07</v>
      </c>
      <c r="J23" s="33">
        <v>19090.52</v>
      </c>
      <c r="K23" s="33">
        <v>23991.47</v>
      </c>
      <c r="L23" s="33">
        <f t="shared" si="6"/>
        <v>257582.12999999995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1729.43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22482.59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75</v>
      </c>
      <c r="B26" s="33">
        <v>614.83</v>
      </c>
      <c r="C26" s="33">
        <v>409.02</v>
      </c>
      <c r="D26" s="33">
        <v>1281.76</v>
      </c>
      <c r="E26" s="33">
        <v>1034.27</v>
      </c>
      <c r="F26" s="33">
        <v>1141.08</v>
      </c>
      <c r="G26" s="33">
        <v>669.54</v>
      </c>
      <c r="H26" s="33">
        <v>369.94</v>
      </c>
      <c r="I26" s="33">
        <v>484.57</v>
      </c>
      <c r="J26" s="33">
        <v>596.59</v>
      </c>
      <c r="K26" s="33">
        <v>745.09</v>
      </c>
      <c r="L26" s="33">
        <f t="shared" si="6"/>
        <v>7346.69</v>
      </c>
      <c r="M26" s="60"/>
    </row>
    <row r="27" spans="1:13" ht="17.25" customHeight="1">
      <c r="A27" s="27" t="s">
        <v>76</v>
      </c>
      <c r="B27" s="33">
        <v>314.15</v>
      </c>
      <c r="C27" s="33">
        <v>237.55</v>
      </c>
      <c r="D27" s="33">
        <v>770.81</v>
      </c>
      <c r="E27" s="33">
        <v>589.5</v>
      </c>
      <c r="F27" s="33">
        <v>642.98</v>
      </c>
      <c r="G27" s="33">
        <v>358.79</v>
      </c>
      <c r="H27" s="33">
        <v>203.45</v>
      </c>
      <c r="I27" s="33">
        <v>271.27</v>
      </c>
      <c r="J27" s="33">
        <v>326.82</v>
      </c>
      <c r="K27" s="33">
        <v>440.79</v>
      </c>
      <c r="L27" s="33">
        <f t="shared" si="6"/>
        <v>4156.11</v>
      </c>
      <c r="M27" s="60"/>
    </row>
    <row r="28" spans="1:13" ht="17.25" customHeight="1">
      <c r="A28" s="27" t="s">
        <v>77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94.91</v>
      </c>
      <c r="I28" s="33">
        <v>126.54</v>
      </c>
      <c r="J28" s="33">
        <v>149.66</v>
      </c>
      <c r="K28" s="33">
        <v>203.2</v>
      </c>
      <c r="L28" s="33">
        <f t="shared" si="6"/>
        <v>1907.2900000000002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-129247.48999999999</v>
      </c>
      <c r="C31" s="33">
        <f t="shared" si="8"/>
        <v>-26470</v>
      </c>
      <c r="D31" s="33">
        <f t="shared" si="8"/>
        <v>-82921.81</v>
      </c>
      <c r="E31" s="33">
        <f t="shared" si="8"/>
        <v>-70370.62999999992</v>
      </c>
      <c r="F31" s="33">
        <f t="shared" si="8"/>
        <v>-58876.74</v>
      </c>
      <c r="G31" s="33">
        <f t="shared" si="8"/>
        <v>-40837.06</v>
      </c>
      <c r="H31" s="33">
        <f t="shared" si="8"/>
        <v>-26250.629999999997</v>
      </c>
      <c r="I31" s="33">
        <f t="shared" si="8"/>
        <v>-25345.71</v>
      </c>
      <c r="J31" s="33">
        <f t="shared" si="8"/>
        <v>-29396.23</v>
      </c>
      <c r="K31" s="33">
        <f t="shared" si="8"/>
        <v>-52961.17</v>
      </c>
      <c r="L31" s="33">
        <f aca="true" t="shared" si="9" ref="L31:L38">SUM(B31:K31)</f>
        <v>-542677.47</v>
      </c>
      <c r="M31"/>
    </row>
    <row r="32" spans="1:13" ht="18.75" customHeight="1">
      <c r="A32" s="27" t="s">
        <v>28</v>
      </c>
      <c r="B32" s="33">
        <f>B33+B34+B35+B36</f>
        <v>-23579.6</v>
      </c>
      <c r="C32" s="33">
        <f aca="true" t="shared" si="10" ref="C32:K32">C33+C34+C35+C36</f>
        <v>-24195.6</v>
      </c>
      <c r="D32" s="33">
        <f t="shared" si="10"/>
        <v>-75794.4</v>
      </c>
      <c r="E32" s="33">
        <f t="shared" si="10"/>
        <v>-59100.8</v>
      </c>
      <c r="F32" s="33">
        <f t="shared" si="10"/>
        <v>-52531.6</v>
      </c>
      <c r="G32" s="33">
        <f t="shared" si="10"/>
        <v>-37114</v>
      </c>
      <c r="H32" s="33">
        <f t="shared" si="10"/>
        <v>-17881.6</v>
      </c>
      <c r="I32" s="33">
        <f t="shared" si="10"/>
        <v>-22651.2</v>
      </c>
      <c r="J32" s="33">
        <f t="shared" si="10"/>
        <v>-26078.8</v>
      </c>
      <c r="K32" s="33">
        <f t="shared" si="10"/>
        <v>-48818</v>
      </c>
      <c r="L32" s="33">
        <f t="shared" si="9"/>
        <v>-387745.6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-23579.6</v>
      </c>
      <c r="C33" s="33">
        <f t="shared" si="11"/>
        <v>-24195.6</v>
      </c>
      <c r="D33" s="33">
        <f t="shared" si="11"/>
        <v>-75794.4</v>
      </c>
      <c r="E33" s="33">
        <f t="shared" si="11"/>
        <v>-59100.8</v>
      </c>
      <c r="F33" s="33">
        <f t="shared" si="11"/>
        <v>-52531.6</v>
      </c>
      <c r="G33" s="33">
        <f t="shared" si="11"/>
        <v>-37114</v>
      </c>
      <c r="H33" s="33">
        <f t="shared" si="11"/>
        <v>-17881.6</v>
      </c>
      <c r="I33" s="33">
        <f t="shared" si="11"/>
        <v>-22651.2</v>
      </c>
      <c r="J33" s="33">
        <f t="shared" si="11"/>
        <v>-26078.8</v>
      </c>
      <c r="K33" s="33">
        <f t="shared" si="11"/>
        <v>-48818</v>
      </c>
      <c r="L33" s="33">
        <f t="shared" si="9"/>
        <v>-387745.6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s="36" customFormat="1" ht="18.75" customHeight="1">
      <c r="A37" s="27" t="s">
        <v>32</v>
      </c>
      <c r="B37" s="38">
        <f>SUM(B38:B49)</f>
        <v>-105667.89</v>
      </c>
      <c r="C37" s="38">
        <f aca="true" t="shared" si="12" ref="C37:K37">SUM(C38:C49)</f>
        <v>-2274.4</v>
      </c>
      <c r="D37" s="38">
        <f t="shared" si="12"/>
        <v>-7127.41</v>
      </c>
      <c r="E37" s="38">
        <f t="shared" si="12"/>
        <v>-11269.829999999907</v>
      </c>
      <c r="F37" s="38">
        <f t="shared" si="12"/>
        <v>-6345.14</v>
      </c>
      <c r="G37" s="38">
        <f t="shared" si="12"/>
        <v>-3723.06</v>
      </c>
      <c r="H37" s="38">
        <f t="shared" si="12"/>
        <v>-8369.03</v>
      </c>
      <c r="I37" s="38">
        <f t="shared" si="12"/>
        <v>-2694.51</v>
      </c>
      <c r="J37" s="38">
        <f t="shared" si="12"/>
        <v>-3317.43</v>
      </c>
      <c r="K37" s="38">
        <f t="shared" si="12"/>
        <v>-4143.17</v>
      </c>
      <c r="L37" s="33">
        <f t="shared" si="9"/>
        <v>-154931.86999999994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-6311.93</v>
      </c>
      <c r="I39" s="17">
        <v>0</v>
      </c>
      <c r="J39" s="28">
        <v>0</v>
      </c>
      <c r="K39" s="17">
        <v>0</v>
      </c>
      <c r="L39" s="33">
        <f>SUM(B39:K39)</f>
        <v>-36026.69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1080000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1615500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-1080000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-1615500</v>
      </c>
    </row>
    <row r="48" spans="1:12" ht="18.75" customHeight="1">
      <c r="A48" s="37" t="s">
        <v>70</v>
      </c>
      <c r="B48" s="17">
        <v>-3418.84</v>
      </c>
      <c r="C48" s="17">
        <v>-2274.4</v>
      </c>
      <c r="D48" s="17">
        <v>-7127.41</v>
      </c>
      <c r="E48" s="17">
        <v>-5751.18</v>
      </c>
      <c r="F48" s="17">
        <v>-6345.14</v>
      </c>
      <c r="G48" s="17">
        <v>-3723.06</v>
      </c>
      <c r="H48" s="17">
        <v>-2057.1</v>
      </c>
      <c r="I48" s="17">
        <v>-2694.51</v>
      </c>
      <c r="J48" s="17">
        <v>-3317.43</v>
      </c>
      <c r="K48" s="17">
        <v>-4143.17</v>
      </c>
      <c r="L48" s="30">
        <f t="shared" si="13"/>
        <v>-40852.24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78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79</v>
      </c>
      <c r="B52" s="33">
        <v>-74988.08</v>
      </c>
      <c r="C52" s="33">
        <v>-32746.28</v>
      </c>
      <c r="D52" s="33">
        <v>-119081.56</v>
      </c>
      <c r="E52" s="33">
        <v>-104668.86</v>
      </c>
      <c r="F52" s="33">
        <v>-105703.62</v>
      </c>
      <c r="G52" s="33">
        <v>-67285.37</v>
      </c>
      <c r="H52" s="33">
        <v>-36400.17</v>
      </c>
      <c r="I52" s="33">
        <v>-30503.52</v>
      </c>
      <c r="J52" s="33">
        <v>-47342.47</v>
      </c>
      <c r="K52" s="33">
        <v>-51910.69</v>
      </c>
      <c r="L52" s="33">
        <f t="shared" si="14"/>
        <v>-670630.6199999999</v>
      </c>
      <c r="M52" s="57"/>
    </row>
    <row r="53" spans="1:13" ht="18.75" customHeight="1">
      <c r="A53" s="37" t="s">
        <v>80</v>
      </c>
      <c r="B53" s="33">
        <v>74988.08</v>
      </c>
      <c r="C53" s="33">
        <v>32746.28</v>
      </c>
      <c r="D53" s="33">
        <v>119081.56</v>
      </c>
      <c r="E53" s="33">
        <v>104668.86</v>
      </c>
      <c r="F53" s="33">
        <v>105703.62</v>
      </c>
      <c r="G53" s="33">
        <v>67285.37</v>
      </c>
      <c r="H53" s="33">
        <v>36400.17</v>
      </c>
      <c r="I53" s="33">
        <v>30503.52</v>
      </c>
      <c r="J53" s="33">
        <v>47342.47</v>
      </c>
      <c r="K53" s="33">
        <v>51910.69</v>
      </c>
      <c r="L53" s="33">
        <f t="shared" si="14"/>
        <v>670630.6199999999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637914.19</v>
      </c>
      <c r="C55" s="41">
        <f t="shared" si="16"/>
        <v>483504.48000000004</v>
      </c>
      <c r="D55" s="41">
        <f t="shared" si="16"/>
        <v>1514416.57</v>
      </c>
      <c r="E55" s="41">
        <f t="shared" si="16"/>
        <v>1220194.5900000003</v>
      </c>
      <c r="F55" s="41">
        <f t="shared" si="16"/>
        <v>1363278.21</v>
      </c>
      <c r="G55" s="41">
        <f t="shared" si="16"/>
        <v>794164.77</v>
      </c>
      <c r="H55" s="41">
        <f t="shared" si="16"/>
        <v>433768.87999999995</v>
      </c>
      <c r="I55" s="41">
        <f t="shared" si="16"/>
        <v>577543.66</v>
      </c>
      <c r="J55" s="41">
        <f t="shared" si="16"/>
        <v>713091.75</v>
      </c>
      <c r="K55" s="41">
        <f t="shared" si="16"/>
        <v>877298.8699999999</v>
      </c>
      <c r="L55" s="42">
        <f t="shared" si="14"/>
        <v>8615175.97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637914.1799999999</v>
      </c>
      <c r="C61" s="41">
        <f aca="true" t="shared" si="18" ref="C61:J61">SUM(C62:C73)</f>
        <v>483504.48</v>
      </c>
      <c r="D61" s="41">
        <f t="shared" si="18"/>
        <v>1514416.5706178914</v>
      </c>
      <c r="E61" s="41">
        <f t="shared" si="18"/>
        <v>1220194.5896257933</v>
      </c>
      <c r="F61" s="41">
        <f t="shared" si="18"/>
        <v>1363278.211122876</v>
      </c>
      <c r="G61" s="41">
        <f t="shared" si="18"/>
        <v>794164.7704895949</v>
      </c>
      <c r="H61" s="41">
        <f t="shared" si="18"/>
        <v>433768.8845900134</v>
      </c>
      <c r="I61" s="41">
        <f>SUM(I62:I78)</f>
        <v>577543.659008824</v>
      </c>
      <c r="J61" s="41">
        <f t="shared" si="18"/>
        <v>713091.7472951208</v>
      </c>
      <c r="K61" s="41">
        <f>SUM(K62:K75)</f>
        <v>877298.8600000001</v>
      </c>
      <c r="L61" s="46">
        <f>SUM(B61:K61)</f>
        <v>8615175.952750115</v>
      </c>
      <c r="M61" s="40"/>
    </row>
    <row r="62" spans="1:13" ht="18.75" customHeight="1">
      <c r="A62" s="47" t="s">
        <v>46</v>
      </c>
      <c r="B62" s="48">
        <v>637914.1799999999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637914.1799999999</v>
      </c>
      <c r="M62"/>
    </row>
    <row r="63" spans="1:13" ht="18.75" customHeight="1">
      <c r="A63" s="47" t="s">
        <v>55</v>
      </c>
      <c r="B63" s="17">
        <v>0</v>
      </c>
      <c r="C63" s="48">
        <v>422679.62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422679.62</v>
      </c>
      <c r="M63"/>
    </row>
    <row r="64" spans="1:13" ht="18.75" customHeight="1">
      <c r="A64" s="47" t="s">
        <v>56</v>
      </c>
      <c r="B64" s="17">
        <v>0</v>
      </c>
      <c r="C64" s="48">
        <v>60824.86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60824.86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1514416.5706178914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1514416.5706178914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1220194.5896257933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1220194.5896257933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1363278.211122876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1363278.211122876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794164.7704895949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794164.7704895949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433768.8845900134</v>
      </c>
      <c r="I69" s="17">
        <v>0</v>
      </c>
      <c r="J69" s="17">
        <v>0</v>
      </c>
      <c r="K69" s="17">
        <v>0</v>
      </c>
      <c r="L69" s="46">
        <f t="shared" si="19"/>
        <v>433768.8845900134</v>
      </c>
    </row>
    <row r="70" spans="1:12" ht="18.75" customHeight="1">
      <c r="A70" s="47" t="s">
        <v>81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577543.659008824</v>
      </c>
      <c r="J70" s="17">
        <v>0</v>
      </c>
      <c r="K70" s="17">
        <v>0</v>
      </c>
      <c r="L70" s="46">
        <f t="shared" si="19"/>
        <v>577543.659008824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713091.7472951208</v>
      </c>
      <c r="K71" s="17">
        <v>0</v>
      </c>
      <c r="L71" s="46">
        <f t="shared" si="19"/>
        <v>713091.7472951208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508833.34</v>
      </c>
      <c r="L72" s="46">
        <f t="shared" si="19"/>
        <v>508833.34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368465.52</v>
      </c>
      <c r="L73" s="46">
        <f t="shared" si="19"/>
        <v>368465.52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82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2023-01-17T14:48:02Z</dcterms:modified>
  <cp:category/>
  <cp:version/>
  <cp:contentType/>
  <cp:contentStatus/>
</cp:coreProperties>
</file>