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<sst xmlns="http://schemas.openxmlformats.org/spreadsheetml/2006/main" count="86" uniqueCount="85">
  <si>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</si>
  <si>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</si>
  <si>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</si>
  <si>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</si>
  <si>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</si>
  <si>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</si>
  <si>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</si>
  <si>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</si>
  <si>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</si>
  <si>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</si>
  <si>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</si>
  <si>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</si>
  <si>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</si>
  <si>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</si>
  <si>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</si>
  <si>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</si>
  <si>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</si>
  <si>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</si>
  <si>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</si>
  <si>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</si>
  <si>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</si>
  <si>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</si>
  <si>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</si>
  <si>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</si>
  <si>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</si>
  <si>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</si>
  <si>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</si>
  <si>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</si>
  <si>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</si>
  <si>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</si>
  <si>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</si>
  <si>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</si>
  <si>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</si>
  <si>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</si>
  <si>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</si>
  <si>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</si>
  <si>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</si>
  <si>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</si>
  <si>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</si>
  <si>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</si>
  <si>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</si>
  <si>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</si>
  <si>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</si>
  <si>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</si>
  <si>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</si>
  <si>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</si>
  <si>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</si>
  <si>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</si>
  <si>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</si>
  <si>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</si>
  <si>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</si>
  <si>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</si>
  <si>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</si>
  <si>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</si>
  <si>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</si>
  <si>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</si>
  <si>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</si>
  <si>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</si>
  <si>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</si>
  <si>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</si>
  <si>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</si>
  <si>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</si>
  <si>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</si>
  <si>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</si>
  <si>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</si>
  <si>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</si>
  <si>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</si>
  <si>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</si>
  <si>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</si>
  <si>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</si>
  <si>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</si>
  <si>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</si>
  <si>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</si>
  <si>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</si>
  <si>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</si>
  <si>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</si>
  <si>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</si>
  <si>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</si>
  <si>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</si>
  <si>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</si>
  <si>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</si>
  <si>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</si>
  <si>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</si>
  <si>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</si>
  <si>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OPERAÇÃO 02/12/22 - VENCIMENTO 09/12/22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</si>
</sst>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74300</v>
      </c>
      <c r="C7" s="10">
        <f aca="true" t="shared" si="0" ref="C7:K7">C8+C11</f>
        <v>93462</v>
      </c>
      <c r="D7" s="10">
        <f t="shared" si="0"/>
        <v>274163</v>
      </c>
      <c r="E7" s="10">
        <f t="shared" si="0"/>
        <v>219883</v>
      </c>
      <c r="F7" s="10">
        <f t="shared" si="0"/>
        <v>231924</v>
      </c>
      <c r="G7" s="10">
        <f t="shared" si="0"/>
        <v>123121</v>
      </c>
      <c r="H7" s="10">
        <f t="shared" si="0"/>
        <v>69218</v>
      </c>
      <c r="I7" s="10">
        <f t="shared" si="0"/>
        <v>109950</v>
      </c>
      <c r="J7" s="10">
        <f t="shared" si="0"/>
        <v>103280</v>
      </c>
      <c r="K7" s="10">
        <f t="shared" si="0"/>
        <v>194510</v>
      </c>
      <c r="L7" s="10">
        <f aca="true" t="shared" si="1" ref="L7:L13">SUM(B7:K7)</f>
        <v>1493811</v>
      </c>
      <c r="M7" s="11"/>
    </row>
    <row r="8" spans="1:13" ht="17.25" customHeight="1">
      <c r="A8" s="12" t="s">
        <v>83</v>
      </c>
      <c r="B8" s="13">
        <f>B9+B10</f>
        <v>5182</v>
      </c>
      <c r="C8" s="13">
        <f aca="true" t="shared" si="2" ref="C8:K8">C9+C10</f>
        <v>5785</v>
      </c>
      <c r="D8" s="13">
        <f t="shared" si="2"/>
        <v>17447</v>
      </c>
      <c r="E8" s="13">
        <f t="shared" si="2"/>
        <v>12808</v>
      </c>
      <c r="F8" s="13">
        <f t="shared" si="2"/>
        <v>12382</v>
      </c>
      <c r="G8" s="13">
        <f t="shared" si="2"/>
        <v>8641</v>
      </c>
      <c r="H8" s="13">
        <f t="shared" si="2"/>
        <v>4371</v>
      </c>
      <c r="I8" s="13">
        <f t="shared" si="2"/>
        <v>5376</v>
      </c>
      <c r="J8" s="13">
        <f t="shared" si="2"/>
        <v>6338</v>
      </c>
      <c r="K8" s="13">
        <f t="shared" si="2"/>
        <v>11405</v>
      </c>
      <c r="L8" s="13">
        <f t="shared" si="1"/>
        <v>89735</v>
      </c>
      <c r="M8"/>
    </row>
    <row r="9" spans="1:13" ht="17.25" customHeight="1">
      <c r="A9" s="14" t="s">
        <v>18</v>
      </c>
      <c r="B9" s="15">
        <v>5180</v>
      </c>
      <c r="C9" s="15">
        <v>5785</v>
      </c>
      <c r="D9" s="15">
        <v>17447</v>
      </c>
      <c r="E9" s="15">
        <v>12808</v>
      </c>
      <c r="F9" s="15">
        <v>12382</v>
      </c>
      <c r="G9" s="15">
        <v>8641</v>
      </c>
      <c r="H9" s="15">
        <v>4272</v>
      </c>
      <c r="I9" s="15">
        <v>5376</v>
      </c>
      <c r="J9" s="15">
        <v>6338</v>
      </c>
      <c r="K9" s="15">
        <v>11405</v>
      </c>
      <c r="L9" s="13">
        <f t="shared" si="1"/>
        <v>89634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99</v>
      </c>
      <c r="I10" s="15">
        <v>0</v>
      </c>
      <c r="J10" s="15">
        <v>0</v>
      </c>
      <c r="K10" s="15">
        <v>0</v>
      </c>
      <c r="L10" s="13">
        <f t="shared" si="1"/>
        <v>101</v>
      </c>
      <c r="M10"/>
    </row>
    <row r="11" spans="1:13" ht="17.25" customHeight="1">
      <c r="A11" s="12" t="s">
        <v>71</v>
      </c>
      <c r="B11" s="15">
        <v>69118</v>
      </c>
      <c r="C11" s="15">
        <v>87677</v>
      </c>
      <c r="D11" s="15">
        <v>256716</v>
      </c>
      <c r="E11" s="15">
        <v>207075</v>
      </c>
      <c r="F11" s="15">
        <v>219542</v>
      </c>
      <c r="G11" s="15">
        <v>114480</v>
      </c>
      <c r="H11" s="15">
        <v>64847</v>
      </c>
      <c r="I11" s="15">
        <v>104574</v>
      </c>
      <c r="J11" s="15">
        <v>96942</v>
      </c>
      <c r="K11" s="15">
        <v>183105</v>
      </c>
      <c r="L11" s="13">
        <f t="shared" si="1"/>
        <v>1404076</v>
      </c>
      <c r="M11" s="60"/>
    </row>
    <row r="12" spans="1:13" ht="17.25" customHeight="1">
      <c r="A12" s="14" t="s">
        <v>72</v>
      </c>
      <c r="B12" s="15">
        <v>7058</v>
      </c>
      <c r="C12" s="15">
        <v>5927</v>
      </c>
      <c r="D12" s="15">
        <v>20051</v>
      </c>
      <c r="E12" s="15">
        <v>18899</v>
      </c>
      <c r="F12" s="15">
        <v>16780</v>
      </c>
      <c r="G12" s="15">
        <v>9708</v>
      </c>
      <c r="H12" s="15">
        <v>5255</v>
      </c>
      <c r="I12" s="15">
        <v>5269</v>
      </c>
      <c r="J12" s="15">
        <v>6183</v>
      </c>
      <c r="K12" s="15">
        <v>10439</v>
      </c>
      <c r="L12" s="13">
        <f t="shared" si="1"/>
        <v>105569</v>
      </c>
      <c r="M12" s="60"/>
    </row>
    <row r="13" spans="1:13" ht="17.25" customHeight="1">
      <c r="A13" s="14" t="s">
        <v>73</v>
      </c>
      <c r="B13" s="15">
        <f>+B11-B12</f>
        <v>62060</v>
      </c>
      <c r="C13" s="15">
        <f aca="true" t="shared" si="3" ref="C13:K13">+C11-C12</f>
        <v>81750</v>
      </c>
      <c r="D13" s="15">
        <f t="shared" si="3"/>
        <v>236665</v>
      </c>
      <c r="E13" s="15">
        <f t="shared" si="3"/>
        <v>188176</v>
      </c>
      <c r="F13" s="15">
        <f t="shared" si="3"/>
        <v>202762</v>
      </c>
      <c r="G13" s="15">
        <f t="shared" si="3"/>
        <v>104772</v>
      </c>
      <c r="H13" s="15">
        <f t="shared" si="3"/>
        <v>59592</v>
      </c>
      <c r="I13" s="15">
        <f t="shared" si="3"/>
        <v>99305</v>
      </c>
      <c r="J13" s="15">
        <f t="shared" si="3"/>
        <v>90759</v>
      </c>
      <c r="K13" s="15">
        <f t="shared" si="3"/>
        <v>172666</v>
      </c>
      <c r="L13" s="13">
        <f t="shared" si="1"/>
        <v>1298507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74</v>
      </c>
      <c r="B16" s="20">
        <v>-0.0815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1.425044742181822</v>
      </c>
      <c r="C18" s="22">
        <v>1.306194700407831</v>
      </c>
      <c r="D18" s="22">
        <v>1.180987649636484</v>
      </c>
      <c r="E18" s="22">
        <v>1.187566981149307</v>
      </c>
      <c r="F18" s="22">
        <v>1.348016812179068</v>
      </c>
      <c r="G18" s="22">
        <v>1.376537017362232</v>
      </c>
      <c r="H18" s="22">
        <v>1.196214961821149</v>
      </c>
      <c r="I18" s="22">
        <v>1.230716181000164</v>
      </c>
      <c r="J18" s="22">
        <v>1.478685571039047</v>
      </c>
      <c r="K18" s="22">
        <v>1.207100434448785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768342.4300000002</v>
      </c>
      <c r="C20" s="25">
        <f aca="true" t="shared" si="4" ref="C20:K20">SUM(C21:C28)</f>
        <v>514792.57999999996</v>
      </c>
      <c r="D20" s="25">
        <f t="shared" si="4"/>
        <v>1636148.8900000001</v>
      </c>
      <c r="E20" s="25">
        <f t="shared" si="4"/>
        <v>1330438.81</v>
      </c>
      <c r="F20" s="25">
        <f t="shared" si="4"/>
        <v>1426447.93</v>
      </c>
      <c r="G20" s="25">
        <f t="shared" si="4"/>
        <v>849306.05</v>
      </c>
      <c r="H20" s="25">
        <f t="shared" si="4"/>
        <v>458841.46</v>
      </c>
      <c r="I20" s="25">
        <f t="shared" si="4"/>
        <v>609624.2100000001</v>
      </c>
      <c r="J20" s="25">
        <f t="shared" si="4"/>
        <v>745260.18</v>
      </c>
      <c r="K20" s="25">
        <f t="shared" si="4"/>
        <v>934520.29</v>
      </c>
      <c r="L20" s="25">
        <f>SUM(B20:K20)</f>
        <v>9273722.83</v>
      </c>
      <c r="M20"/>
    </row>
    <row r="21" spans="1:13" ht="17.25" customHeight="1">
      <c r="A21" s="26" t="s">
        <v>22</v>
      </c>
      <c r="B21" s="56">
        <f>ROUND((B15+B16)*B7,2)</f>
        <v>534982.29</v>
      </c>
      <c r="C21" s="56">
        <f aca="true" t="shared" si="5" ref="C21:K21">ROUND((C15+C16)*C7,2)</f>
        <v>383530.66</v>
      </c>
      <c r="D21" s="56">
        <f t="shared" si="5"/>
        <v>1339012.09</v>
      </c>
      <c r="E21" s="56">
        <f t="shared" si="5"/>
        <v>1087805.18</v>
      </c>
      <c r="F21" s="56">
        <f t="shared" si="5"/>
        <v>1013786.19</v>
      </c>
      <c r="G21" s="56">
        <f t="shared" si="5"/>
        <v>591768.77</v>
      </c>
      <c r="H21" s="56">
        <f t="shared" si="5"/>
        <v>366467.78</v>
      </c>
      <c r="I21" s="56">
        <f t="shared" si="5"/>
        <v>482636.52</v>
      </c>
      <c r="J21" s="56">
        <f t="shared" si="5"/>
        <v>488256.2</v>
      </c>
      <c r="K21" s="56">
        <f t="shared" si="5"/>
        <v>750905.86</v>
      </c>
      <c r="L21" s="33">
        <f aca="true" t="shared" si="6" ref="L21:L28">SUM(B21:K21)</f>
        <v>7039151.540000001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227391.41</v>
      </c>
      <c r="C22" s="33">
        <f t="shared" si="7"/>
        <v>117435.06</v>
      </c>
      <c r="D22" s="33">
        <f t="shared" si="7"/>
        <v>242344.65</v>
      </c>
      <c r="E22" s="33">
        <f t="shared" si="7"/>
        <v>204036.33</v>
      </c>
      <c r="F22" s="33">
        <f t="shared" si="7"/>
        <v>352814.64</v>
      </c>
      <c r="G22" s="33">
        <f t="shared" si="7"/>
        <v>222822.85</v>
      </c>
      <c r="H22" s="33">
        <f t="shared" si="7"/>
        <v>71906.46</v>
      </c>
      <c r="I22" s="33">
        <f t="shared" si="7"/>
        <v>111352.05</v>
      </c>
      <c r="J22" s="33">
        <f t="shared" si="7"/>
        <v>233721.2</v>
      </c>
      <c r="K22" s="33">
        <f t="shared" si="7"/>
        <v>155512.93</v>
      </c>
      <c r="L22" s="33">
        <f t="shared" si="6"/>
        <v>1939337.5799999998</v>
      </c>
      <c r="M22"/>
    </row>
    <row r="23" spans="1:13" ht="17.25" customHeight="1">
      <c r="A23" s="27" t="s">
        <v>24</v>
      </c>
      <c r="B23" s="33">
        <v>3177.6</v>
      </c>
      <c r="C23" s="33">
        <v>11349.44</v>
      </c>
      <c r="D23" s="33">
        <v>48910.74</v>
      </c>
      <c r="E23" s="33">
        <v>33221.45</v>
      </c>
      <c r="F23" s="33">
        <v>56049.13</v>
      </c>
      <c r="G23" s="33">
        <v>33527.14</v>
      </c>
      <c r="H23" s="33">
        <v>18077.31</v>
      </c>
      <c r="I23" s="33">
        <v>13026.44</v>
      </c>
      <c r="J23" s="33">
        <v>18758.66</v>
      </c>
      <c r="K23" s="33">
        <v>23261.38</v>
      </c>
      <c r="L23" s="33">
        <f t="shared" si="6"/>
        <v>259359.29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75</v>
      </c>
      <c r="B26" s="33">
        <v>607.01</v>
      </c>
      <c r="C26" s="33">
        <v>406.41</v>
      </c>
      <c r="D26" s="33">
        <v>1292.18</v>
      </c>
      <c r="E26" s="33">
        <v>1052.5</v>
      </c>
      <c r="F26" s="33">
        <v>1128.06</v>
      </c>
      <c r="G26" s="33">
        <v>672.14</v>
      </c>
      <c r="H26" s="33">
        <v>362.12</v>
      </c>
      <c r="I26" s="33">
        <v>481.96</v>
      </c>
      <c r="J26" s="33">
        <v>588.78</v>
      </c>
      <c r="K26" s="33">
        <v>737.27</v>
      </c>
      <c r="L26" s="33">
        <f t="shared" si="6"/>
        <v>7328.43</v>
      </c>
      <c r="M26" s="60"/>
    </row>
    <row r="27" spans="1:13" ht="17.25" customHeight="1">
      <c r="A27" s="27" t="s">
        <v>76</v>
      </c>
      <c r="B27" s="33">
        <v>314.15</v>
      </c>
      <c r="C27" s="33">
        <v>237.55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203.45</v>
      </c>
      <c r="I27" s="33">
        <v>271.27</v>
      </c>
      <c r="J27" s="33">
        <v>326.82</v>
      </c>
      <c r="K27" s="33">
        <v>440.79</v>
      </c>
      <c r="L27" s="33">
        <f t="shared" si="6"/>
        <v>4156.11</v>
      </c>
      <c r="M27" s="60"/>
    </row>
    <row r="28" spans="1:13" ht="17.25" customHeight="1">
      <c r="A28" s="27" t="s">
        <v>77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-128416.43000000001</v>
      </c>
      <c r="C31" s="33">
        <f t="shared" si="8"/>
        <v>-28836.95</v>
      </c>
      <c r="D31" s="33">
        <f t="shared" si="8"/>
        <v>-83952.16</v>
      </c>
      <c r="E31" s="33">
        <f t="shared" si="8"/>
        <v>-67726.4399999999</v>
      </c>
      <c r="F31" s="33">
        <f t="shared" si="8"/>
        <v>-60753.5</v>
      </c>
      <c r="G31" s="33">
        <f t="shared" si="8"/>
        <v>-41757.950000000004</v>
      </c>
      <c r="H31" s="33">
        <f t="shared" si="8"/>
        <v>-29842.9</v>
      </c>
      <c r="I31" s="33">
        <f t="shared" si="8"/>
        <v>-574514.61</v>
      </c>
      <c r="J31" s="33">
        <f t="shared" si="8"/>
        <v>-31161.170000000002</v>
      </c>
      <c r="K31" s="33">
        <f t="shared" si="8"/>
        <v>-54839.03</v>
      </c>
      <c r="L31" s="33">
        <f aca="true" t="shared" si="9" ref="L31:L38">SUM(B31:K31)</f>
        <v>-1101801.14</v>
      </c>
      <c r="M31"/>
    </row>
    <row r="32" spans="1:13" ht="18.75" customHeight="1">
      <c r="A32" s="27" t="s">
        <v>28</v>
      </c>
      <c r="B32" s="33">
        <f>B33+B34+B35+B36</f>
        <v>-22792</v>
      </c>
      <c r="C32" s="33">
        <f aca="true" t="shared" si="10" ref="C32:K32">C33+C34+C35+C36</f>
        <v>-25454</v>
      </c>
      <c r="D32" s="33">
        <f t="shared" si="10"/>
        <v>-76766.8</v>
      </c>
      <c r="E32" s="33">
        <f t="shared" si="10"/>
        <v>-56355.2</v>
      </c>
      <c r="F32" s="33">
        <f t="shared" si="10"/>
        <v>-54480.8</v>
      </c>
      <c r="G32" s="33">
        <f t="shared" si="10"/>
        <v>-38020.4</v>
      </c>
      <c r="H32" s="33">
        <f t="shared" si="10"/>
        <v>-18796.8</v>
      </c>
      <c r="I32" s="33">
        <f t="shared" si="10"/>
        <v>-36334.590000000004</v>
      </c>
      <c r="J32" s="33">
        <f t="shared" si="10"/>
        <v>-27887.2</v>
      </c>
      <c r="K32" s="33">
        <f t="shared" si="10"/>
        <v>-50182</v>
      </c>
      <c r="L32" s="33">
        <f t="shared" si="9"/>
        <v>-407069.79000000004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-22792</v>
      </c>
      <c r="C33" s="33">
        <f t="shared" si="11"/>
        <v>-25454</v>
      </c>
      <c r="D33" s="33">
        <f t="shared" si="11"/>
        <v>-76766.8</v>
      </c>
      <c r="E33" s="33">
        <f t="shared" si="11"/>
        <v>-56355.2</v>
      </c>
      <c r="F33" s="33">
        <f t="shared" si="11"/>
        <v>-54480.8</v>
      </c>
      <c r="G33" s="33">
        <f t="shared" si="11"/>
        <v>-38020.4</v>
      </c>
      <c r="H33" s="33">
        <f t="shared" si="11"/>
        <v>-18796.8</v>
      </c>
      <c r="I33" s="33">
        <f t="shared" si="11"/>
        <v>-23654.4</v>
      </c>
      <c r="J33" s="33">
        <f t="shared" si="11"/>
        <v>-27887.2</v>
      </c>
      <c r="K33" s="33">
        <f t="shared" si="11"/>
        <v>-50182</v>
      </c>
      <c r="L33" s="33">
        <f t="shared" si="9"/>
        <v>-394389.60000000003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-12680.19</v>
      </c>
      <c r="J36" s="17">
        <v>0</v>
      </c>
      <c r="K36" s="17">
        <v>0</v>
      </c>
      <c r="L36" s="33">
        <f t="shared" si="9"/>
        <v>-12680.19</v>
      </c>
      <c r="M36"/>
    </row>
    <row r="37" spans="1:13" s="36" customFormat="1" ht="18.75" customHeight="1">
      <c r="A37" s="27" t="s">
        <v>32</v>
      </c>
      <c r="B37" s="38">
        <f>SUM(B38:B49)</f>
        <v>-105624.43000000001</v>
      </c>
      <c r="C37" s="38">
        <f aca="true" t="shared" si="12" ref="C37:K37">SUM(C38:C49)</f>
        <v>-3382.95</v>
      </c>
      <c r="D37" s="38">
        <f t="shared" si="12"/>
        <v>-7185.36</v>
      </c>
      <c r="E37" s="38">
        <f t="shared" si="12"/>
        <v>-11371.239999999907</v>
      </c>
      <c r="F37" s="38">
        <f t="shared" si="12"/>
        <v>-6272.7</v>
      </c>
      <c r="G37" s="38">
        <f t="shared" si="12"/>
        <v>-3737.55</v>
      </c>
      <c r="H37" s="38">
        <f t="shared" si="12"/>
        <v>-11046.1</v>
      </c>
      <c r="I37" s="38">
        <f t="shared" si="12"/>
        <v>-538180.02</v>
      </c>
      <c r="J37" s="38">
        <f t="shared" si="12"/>
        <v>-3273.97</v>
      </c>
      <c r="K37" s="38">
        <f t="shared" si="12"/>
        <v>-4657.03</v>
      </c>
      <c r="L37" s="33">
        <f t="shared" si="9"/>
        <v>-694731.3499999999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-1123.04</v>
      </c>
      <c r="D41" s="17">
        <v>0</v>
      </c>
      <c r="E41" s="17">
        <v>0</v>
      </c>
      <c r="F41" s="17">
        <v>0</v>
      </c>
      <c r="G41" s="17">
        <v>0</v>
      </c>
      <c r="H41" s="17">
        <v>-2720.53</v>
      </c>
      <c r="I41" s="17">
        <v>0</v>
      </c>
      <c r="J41" s="17">
        <v>0</v>
      </c>
      <c r="K41" s="17">
        <v>-557.32</v>
      </c>
      <c r="L41" s="30">
        <f aca="true" t="shared" si="13" ref="L41:L48">SUM(B41:K41)</f>
        <v>-4400.89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1080000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1080000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-1080000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-1615500</v>
      </c>
    </row>
    <row r="48" spans="1:12" ht="18.75" customHeight="1">
      <c r="A48" s="37" t="s">
        <v>70</v>
      </c>
      <c r="B48" s="17">
        <v>-3375.38</v>
      </c>
      <c r="C48" s="17">
        <v>-2259.91</v>
      </c>
      <c r="D48" s="17">
        <v>-7185.36</v>
      </c>
      <c r="E48" s="17">
        <v>-5852.59</v>
      </c>
      <c r="F48" s="17">
        <v>-6272.7</v>
      </c>
      <c r="G48" s="17">
        <v>-3737.55</v>
      </c>
      <c r="H48" s="17">
        <v>-2013.64</v>
      </c>
      <c r="I48" s="17">
        <v>-2680.02</v>
      </c>
      <c r="J48" s="17">
        <v>-3273.97</v>
      </c>
      <c r="K48" s="17">
        <v>-4099.71</v>
      </c>
      <c r="L48" s="30">
        <f t="shared" si="13"/>
        <v>-40750.829999999994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78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79</v>
      </c>
      <c r="B52" s="33">
        <v>-72987.48</v>
      </c>
      <c r="C52" s="33">
        <v>-32645.92</v>
      </c>
      <c r="D52" s="33">
        <v>-119660.36</v>
      </c>
      <c r="E52" s="33">
        <v>-114352.18</v>
      </c>
      <c r="F52" s="33">
        <v>-103205.39</v>
      </c>
      <c r="G52" s="33">
        <v>-66966.75</v>
      </c>
      <c r="H52" s="33">
        <v>-34834.87</v>
      </c>
      <c r="I52" s="33">
        <v>-29214.5</v>
      </c>
      <c r="J52" s="33">
        <v>-44615.91</v>
      </c>
      <c r="K52" s="33">
        <v>-50154.18</v>
      </c>
      <c r="L52" s="33">
        <f t="shared" si="14"/>
        <v>-668637.5400000002</v>
      </c>
      <c r="M52" s="57"/>
    </row>
    <row r="53" spans="1:13" ht="18.75" customHeight="1">
      <c r="A53" s="37" t="s">
        <v>80</v>
      </c>
      <c r="B53" s="33">
        <v>72987.48</v>
      </c>
      <c r="C53" s="33">
        <v>32645.92</v>
      </c>
      <c r="D53" s="33">
        <v>119660.36</v>
      </c>
      <c r="E53" s="33">
        <v>114352.18</v>
      </c>
      <c r="F53" s="33">
        <v>103205.39</v>
      </c>
      <c r="G53" s="33">
        <v>66966.75</v>
      </c>
      <c r="H53" s="33">
        <v>34834.87</v>
      </c>
      <c r="I53" s="33">
        <v>29214.5</v>
      </c>
      <c r="J53" s="33">
        <v>44615.91</v>
      </c>
      <c r="K53" s="33">
        <v>50154.18</v>
      </c>
      <c r="L53" s="33">
        <f t="shared" si="14"/>
        <v>668637.5400000002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639926.0000000001</v>
      </c>
      <c r="C55" s="41">
        <f t="shared" si="16"/>
        <v>485955.62999999995</v>
      </c>
      <c r="D55" s="41">
        <f t="shared" si="16"/>
        <v>1552196.7300000002</v>
      </c>
      <c r="E55" s="41">
        <f t="shared" si="16"/>
        <v>1262712.37</v>
      </c>
      <c r="F55" s="41">
        <f t="shared" si="16"/>
        <v>1365694.43</v>
      </c>
      <c r="G55" s="41">
        <f t="shared" si="16"/>
        <v>807548.1000000001</v>
      </c>
      <c r="H55" s="41">
        <f t="shared" si="16"/>
        <v>428998.56</v>
      </c>
      <c r="I55" s="41">
        <f t="shared" si="16"/>
        <v>35109.60000000009</v>
      </c>
      <c r="J55" s="41">
        <f t="shared" si="16"/>
        <v>714099.01</v>
      </c>
      <c r="K55" s="41">
        <f t="shared" si="16"/>
        <v>879681.26</v>
      </c>
      <c r="L55" s="42">
        <f t="shared" si="14"/>
        <v>8171921.6899999995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639926</v>
      </c>
      <c r="C61" s="41">
        <f aca="true" t="shared" si="18" ref="C61:J61">SUM(C62:C73)</f>
        <v>485955.62</v>
      </c>
      <c r="D61" s="41">
        <f t="shared" si="18"/>
        <v>1552196.730955084</v>
      </c>
      <c r="E61" s="41">
        <f t="shared" si="18"/>
        <v>1262712.373637542</v>
      </c>
      <c r="F61" s="41">
        <f t="shared" si="18"/>
        <v>1365694.4279948047</v>
      </c>
      <c r="G61" s="41">
        <f t="shared" si="18"/>
        <v>807548.09758709</v>
      </c>
      <c r="H61" s="41">
        <f t="shared" si="18"/>
        <v>428998.5614536308</v>
      </c>
      <c r="I61" s="41">
        <f>SUM(I62:I78)</f>
        <v>35109.60470553001</v>
      </c>
      <c r="J61" s="41">
        <f t="shared" si="18"/>
        <v>714099.0078912901</v>
      </c>
      <c r="K61" s="41">
        <f>SUM(K62:K75)</f>
        <v>879681.26</v>
      </c>
      <c r="L61" s="46">
        <f>SUM(B61:K61)</f>
        <v>8171921.684224972</v>
      </c>
      <c r="M61" s="40"/>
    </row>
    <row r="62" spans="1:13" ht="18.75" customHeight="1">
      <c r="A62" s="47" t="s">
        <v>46</v>
      </c>
      <c r="B62" s="48">
        <v>639926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639926</v>
      </c>
      <c r="M62"/>
    </row>
    <row r="63" spans="1:13" ht="18.75" customHeight="1">
      <c r="A63" s="47" t="s">
        <v>55</v>
      </c>
      <c r="B63" s="17">
        <v>0</v>
      </c>
      <c r="C63" s="48">
        <v>424822.4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424822.4</v>
      </c>
      <c r="M63"/>
    </row>
    <row r="64" spans="1:13" ht="18.75" customHeight="1">
      <c r="A64" s="47" t="s">
        <v>56</v>
      </c>
      <c r="B64" s="17">
        <v>0</v>
      </c>
      <c r="C64" s="48">
        <v>61133.22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61133.22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1552196.730955084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1552196.730955084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1262712.373637542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1262712.373637542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1365694.4279948047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1365694.4279948047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807548.09758709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807548.09758709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428998.5614536308</v>
      </c>
      <c r="I69" s="17">
        <v>0</v>
      </c>
      <c r="J69" s="17">
        <v>0</v>
      </c>
      <c r="K69" s="17">
        <v>0</v>
      </c>
      <c r="L69" s="46">
        <f t="shared" si="19"/>
        <v>428998.5614536308</v>
      </c>
    </row>
    <row r="70" spans="1:12" ht="18.75" customHeight="1">
      <c r="A70" s="47" t="s">
        <v>81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35109.60470553001</v>
      </c>
      <c r="J70" s="17">
        <v>0</v>
      </c>
      <c r="K70" s="17">
        <v>0</v>
      </c>
      <c r="L70" s="46">
        <f t="shared" si="19"/>
        <v>35109.60470553001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714099.0078912901</v>
      </c>
      <c r="K71" s="17">
        <v>0</v>
      </c>
      <c r="L71" s="46">
        <f t="shared" si="19"/>
        <v>714099.0078912901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506344.54</v>
      </c>
      <c r="L72" s="46">
        <f t="shared" si="19"/>
        <v>506344.54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373336.72</v>
      </c>
      <c r="L73" s="46">
        <f t="shared" si="19"/>
        <v>373336.72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82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2023-01-17T14:42:02Z</dcterms:modified>
  <cp:category/>
  <cp:version/>
  <cp:contentType/>
  <cp:contentStatus/>
</cp:coreProperties>
</file>