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<sst xmlns="http://schemas.openxmlformats.org/spreadsheetml/2006/main" count="90" uniqueCount="87">
  <si>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</si>
  <si>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</si>
  <si>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</si>
  <si>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</si>
  <si>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</si>
  <si>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</si>
  <si>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</si>
  <si>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</si>
  <si>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</si>
  <si>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</si>
  <si>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</si>
  <si>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</si>
  <si>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</si>
  <si>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</si>
  <si>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</si>
  <si>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</si>
  <si>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</si>
  <si>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</si>
  <si>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</si>
  <si>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</si>
  <si>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</si>
  <si>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</si>
  <si>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</si>
  <si>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</si>
  <si>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</si>
  <si>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</si>
  <si>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</si>
  <si>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</si>
  <si>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</si>
  <si>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</si>
  <si>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</si>
  <si>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</si>
  <si>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</si>
  <si>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</si>
  <si>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</si>
  <si>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</si>
  <si>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</si>
  <si>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</si>
  <si>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</si>
  <si>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</si>
  <si>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</si>
  <si>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</si>
  <si>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</si>
  <si>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</si>
  <si>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</si>
  <si>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</si>
  <si>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</si>
  <si>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</si>
  <si>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</si>
  <si>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</si>
  <si>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</si>
  <si>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</si>
  <si>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</si>
  <si>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</si>
  <si>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</si>
  <si>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</si>
  <si>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</si>
  <si>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</si>
  <si>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</si>
  <si>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</si>
  <si>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</si>
  <si>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</si>
  <si>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</si>
  <si>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</si>
  <si>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</si>
  <si>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</si>
  <si>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</si>
  <si>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30/08/22 - VENCIMENTO 06/09/22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</si>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</sst>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379819</v>
      </c>
      <c r="C7" s="9">
        <f t="shared" si="0"/>
        <v>272485</v>
      </c>
      <c r="D7" s="9">
        <f t="shared" si="0"/>
        <v>267760</v>
      </c>
      <c r="E7" s="9">
        <f t="shared" si="0"/>
        <v>66174</v>
      </c>
      <c r="F7" s="9">
        <f t="shared" si="0"/>
        <v>220274</v>
      </c>
      <c r="G7" s="9">
        <f t="shared" si="0"/>
        <v>364112</v>
      </c>
      <c r="H7" s="9">
        <f t="shared" si="0"/>
        <v>44762</v>
      </c>
      <c r="I7" s="9">
        <f t="shared" si="0"/>
        <v>286365</v>
      </c>
      <c r="J7" s="9">
        <f t="shared" si="0"/>
        <v>223630</v>
      </c>
      <c r="K7" s="9">
        <f t="shared" si="0"/>
        <v>338988</v>
      </c>
      <c r="L7" s="9">
        <f t="shared" si="0"/>
        <v>264625</v>
      </c>
      <c r="M7" s="9">
        <f t="shared" si="0"/>
        <v>130330</v>
      </c>
      <c r="N7" s="9">
        <f t="shared" si="0"/>
        <v>82572</v>
      </c>
      <c r="O7" s="9">
        <f t="shared" si="0"/>
        <v>2941896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11959</v>
      </c>
      <c r="C8" s="11">
        <f t="shared" si="1"/>
        <v>12931</v>
      </c>
      <c r="D8" s="11">
        <f t="shared" si="1"/>
        <v>8995</v>
      </c>
      <c r="E8" s="11">
        <f t="shared" si="1"/>
        <v>2016</v>
      </c>
      <c r="F8" s="11">
        <f t="shared" si="1"/>
        <v>7013</v>
      </c>
      <c r="G8" s="11">
        <f t="shared" si="1"/>
        <v>10746</v>
      </c>
      <c r="H8" s="11">
        <f t="shared" si="1"/>
        <v>2031</v>
      </c>
      <c r="I8" s="11">
        <f t="shared" si="1"/>
        <v>14199</v>
      </c>
      <c r="J8" s="11">
        <f t="shared" si="1"/>
        <v>9633</v>
      </c>
      <c r="K8" s="11">
        <f t="shared" si="1"/>
        <v>7328</v>
      </c>
      <c r="L8" s="11">
        <f t="shared" si="1"/>
        <v>6440</v>
      </c>
      <c r="M8" s="11">
        <f t="shared" si="1"/>
        <v>5041</v>
      </c>
      <c r="N8" s="11">
        <f t="shared" si="1"/>
        <v>3922</v>
      </c>
      <c r="O8" s="11">
        <f t="shared" si="1"/>
        <v>102254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11959</v>
      </c>
      <c r="C9" s="11">
        <v>12931</v>
      </c>
      <c r="D9" s="11">
        <v>8995</v>
      </c>
      <c r="E9" s="11">
        <v>2016</v>
      </c>
      <c r="F9" s="11">
        <v>7013</v>
      </c>
      <c r="G9" s="11">
        <v>10746</v>
      </c>
      <c r="H9" s="11">
        <v>2031</v>
      </c>
      <c r="I9" s="11">
        <v>14197</v>
      </c>
      <c r="J9" s="11">
        <v>9633</v>
      </c>
      <c r="K9" s="11">
        <v>7312</v>
      </c>
      <c r="L9" s="11">
        <v>6440</v>
      </c>
      <c r="M9" s="11">
        <v>5034</v>
      </c>
      <c r="N9" s="11">
        <v>3907</v>
      </c>
      <c r="O9" s="11">
        <f>SUM(B9:N9)</f>
        <v>102214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16</v>
      </c>
      <c r="L10" s="13">
        <v>0</v>
      </c>
      <c r="M10" s="13">
        <v>7</v>
      </c>
      <c r="N10" s="13">
        <v>15</v>
      </c>
      <c r="O10" s="11">
        <f>SUM(B10:N10)</f>
        <v>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367860</v>
      </c>
      <c r="C11" s="13">
        <v>259554</v>
      </c>
      <c r="D11" s="13">
        <v>258765</v>
      </c>
      <c r="E11" s="13">
        <v>64158</v>
      </c>
      <c r="F11" s="13">
        <v>213261</v>
      </c>
      <c r="G11" s="13">
        <v>353366</v>
      </c>
      <c r="H11" s="13">
        <v>42731</v>
      </c>
      <c r="I11" s="13">
        <v>272166</v>
      </c>
      <c r="J11" s="13">
        <v>213997</v>
      </c>
      <c r="K11" s="13">
        <v>331660</v>
      </c>
      <c r="L11" s="13">
        <v>258185</v>
      </c>
      <c r="M11" s="13">
        <v>125289</v>
      </c>
      <c r="N11" s="13">
        <v>78650</v>
      </c>
      <c r="O11" s="11">
        <f>SUM(B11:N11)</f>
        <v>2839642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1.247260143126511</v>
      </c>
      <c r="C16" s="19">
        <v>1.266057240961388</v>
      </c>
      <c r="D16" s="19">
        <v>1.288199466649984</v>
      </c>
      <c r="E16" s="19">
        <v>0.926583237385752</v>
      </c>
      <c r="F16" s="19">
        <v>1.403040481669677</v>
      </c>
      <c r="G16" s="19">
        <v>1.467619476719663</v>
      </c>
      <c r="H16" s="19">
        <v>1.631403036438657</v>
      </c>
      <c r="I16" s="19">
        <v>1.201696594919414</v>
      </c>
      <c r="J16" s="19">
        <v>1.356171004051198</v>
      </c>
      <c r="K16" s="19">
        <v>1.246422305251238</v>
      </c>
      <c r="L16" s="19">
        <v>1.251361945621268</v>
      </c>
      <c r="M16" s="19">
        <v>1.250830289421625</v>
      </c>
      <c r="N16" s="19">
        <v>1.126470365732189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 aca="true" t="shared" si="2" ref="B18:N18">SUM(B19:B27)</f>
        <v>1527036.1400000004</v>
      </c>
      <c r="C18" s="24">
        <f t="shared" si="2"/>
        <v>1123722.6000000003</v>
      </c>
      <c r="D18" s="24">
        <f t="shared" si="2"/>
        <v>974382.0300000001</v>
      </c>
      <c r="E18" s="24">
        <f t="shared" si="2"/>
        <v>302018.57999999996</v>
      </c>
      <c r="F18" s="24">
        <f t="shared" si="2"/>
        <v>1009658.24</v>
      </c>
      <c r="G18" s="24">
        <f t="shared" si="2"/>
        <v>1457979.0899999999</v>
      </c>
      <c r="H18" s="24">
        <f t="shared" si="2"/>
        <v>263638.46</v>
      </c>
      <c r="I18" s="24">
        <f t="shared" si="2"/>
        <v>1125721.9</v>
      </c>
      <c r="J18" s="24">
        <f t="shared" si="2"/>
        <v>981944.2999999999</v>
      </c>
      <c r="K18" s="24">
        <f t="shared" si="2"/>
        <v>1318500.63</v>
      </c>
      <c r="L18" s="24">
        <f t="shared" si="2"/>
        <v>1183150.5999999999</v>
      </c>
      <c r="M18" s="24">
        <f t="shared" si="2"/>
        <v>673041.87</v>
      </c>
      <c r="N18" s="24">
        <f t="shared" si="2"/>
        <v>342407.2100000001</v>
      </c>
      <c r="O18" s="24">
        <f>O19+O20+O21+O22+O23+O24+O25+O27</f>
        <v>12279683.340000004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1115300.51</v>
      </c>
      <c r="C19" s="30">
        <f t="shared" si="3"/>
        <v>826583.25</v>
      </c>
      <c r="D19" s="30">
        <f t="shared" si="3"/>
        <v>712348.7</v>
      </c>
      <c r="E19" s="30">
        <f t="shared" si="3"/>
        <v>300754.21</v>
      </c>
      <c r="F19" s="30">
        <f t="shared" si="3"/>
        <v>679236.91</v>
      </c>
      <c r="G19" s="30">
        <f t="shared" si="3"/>
        <v>923824.97</v>
      </c>
      <c r="H19" s="30">
        <f t="shared" si="3"/>
        <v>152481.75</v>
      </c>
      <c r="I19" s="30">
        <f t="shared" si="3"/>
        <v>862560.02</v>
      </c>
      <c r="J19" s="30">
        <f t="shared" si="3"/>
        <v>677509.45</v>
      </c>
      <c r="K19" s="30">
        <f t="shared" si="3"/>
        <v>970759.94</v>
      </c>
      <c r="L19" s="30">
        <f t="shared" si="3"/>
        <v>862862.74</v>
      </c>
      <c r="M19" s="30">
        <f t="shared" si="3"/>
        <v>490379.66</v>
      </c>
      <c r="N19" s="30">
        <f t="shared" si="3"/>
        <v>280637.46</v>
      </c>
      <c r="O19" s="30">
        <f>SUM(B19:N19)</f>
        <v>8855239.570000002</v>
      </c>
    </row>
    <row r="20" spans="1:23" ht="18.75" customHeight="1">
      <c r="A20" s="26" t="s">
        <v>35</v>
      </c>
      <c r="B20" s="30">
        <f>IF(B16&lt;&gt;0,ROUND((B16-1)*B19,2),0)</f>
        <v>275769.36</v>
      </c>
      <c r="C20" s="30">
        <f aca="true" t="shared" si="4" ref="C20:N20">IF(C16&lt;&gt;0,ROUND((C16-1)*C19,2),0)</f>
        <v>219918.46</v>
      </c>
      <c r="D20" s="30">
        <f t="shared" si="4"/>
        <v>205298.52</v>
      </c>
      <c r="E20" s="30">
        <f t="shared" si="4"/>
        <v>-22080.4</v>
      </c>
      <c r="F20" s="30">
        <f t="shared" si="4"/>
        <v>273759.97</v>
      </c>
      <c r="G20" s="30">
        <f t="shared" si="4"/>
        <v>431998.55</v>
      </c>
      <c r="H20" s="30">
        <f t="shared" si="4"/>
        <v>96277.44</v>
      </c>
      <c r="I20" s="30">
        <f t="shared" si="4"/>
        <v>173975.42</v>
      </c>
      <c r="J20" s="30">
        <f t="shared" si="4"/>
        <v>241309.22</v>
      </c>
      <c r="K20" s="30">
        <f t="shared" si="4"/>
        <v>239216.9</v>
      </c>
      <c r="L20" s="30">
        <f t="shared" si="4"/>
        <v>216890.86</v>
      </c>
      <c r="M20" s="30">
        <f t="shared" si="4"/>
        <v>123002.07</v>
      </c>
      <c r="N20" s="30">
        <f t="shared" si="4"/>
        <v>35492.32</v>
      </c>
      <c r="O20" s="30">
        <f aca="true" t="shared" si="5" ref="O19:O27">SUM(B20:N20)</f>
        <v>2510828.6899999995</v>
      </c>
      <c r="W20" s="62"/>
    </row>
    <row r="21" spans="1:15" ht="18.75" customHeight="1">
      <c r="A21" s="26" t="s">
        <v>36</v>
      </c>
      <c r="B21" s="30">
        <v>69712.79</v>
      </c>
      <c r="C21" s="30">
        <v>47649.84</v>
      </c>
      <c r="D21" s="30">
        <v>29702.68</v>
      </c>
      <c r="E21" s="30">
        <v>12209.48</v>
      </c>
      <c r="F21" s="30">
        <v>36095.61</v>
      </c>
      <c r="G21" s="30">
        <v>56134.72</v>
      </c>
      <c r="H21" s="30">
        <v>6751</v>
      </c>
      <c r="I21" s="30">
        <v>43924.44</v>
      </c>
      <c r="J21" s="30">
        <v>40105.52</v>
      </c>
      <c r="K21" s="30">
        <v>63643.86</v>
      </c>
      <c r="L21" s="30">
        <v>58844.63</v>
      </c>
      <c r="M21" s="30">
        <v>27594.68</v>
      </c>
      <c r="N21" s="30">
        <v>15448.46</v>
      </c>
      <c r="O21" s="30">
        <f t="shared" si="5"/>
        <v>507817.7100000001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-10250</v>
      </c>
      <c r="G23" s="30">
        <v>0</v>
      </c>
      <c r="H23" s="30">
        <v>-2527.74</v>
      </c>
      <c r="I23" s="30">
        <v>0</v>
      </c>
      <c r="J23" s="30">
        <v>-6992.98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-27563.289999999997</v>
      </c>
    </row>
    <row r="24" spans="1:26" ht="18.75" customHeight="1">
      <c r="A24" s="26" t="s">
        <v>70</v>
      </c>
      <c r="B24" s="30">
        <v>1102</v>
      </c>
      <c r="C24" s="30">
        <v>825.85</v>
      </c>
      <c r="D24" s="30">
        <v>708.62</v>
      </c>
      <c r="E24" s="30">
        <v>221.44</v>
      </c>
      <c r="F24" s="30">
        <v>737.27</v>
      </c>
      <c r="G24" s="30">
        <v>1065.53</v>
      </c>
      <c r="H24" s="30">
        <v>192.79</v>
      </c>
      <c r="I24" s="30">
        <v>815.43</v>
      </c>
      <c r="J24" s="30">
        <v>719.04</v>
      </c>
      <c r="K24" s="30">
        <v>961.32</v>
      </c>
      <c r="L24" s="30">
        <v>859.72</v>
      </c>
      <c r="M24" s="30">
        <v>484.57</v>
      </c>
      <c r="N24" s="30">
        <v>239.67</v>
      </c>
      <c r="O24" s="30">
        <f t="shared" si="5"/>
        <v>8933.25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954.66</v>
      </c>
      <c r="C25" s="30">
        <v>710.78</v>
      </c>
      <c r="D25" s="30">
        <v>623.37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</v>
      </c>
      <c r="J25" s="30">
        <v>631.23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 t="shared" si="5"/>
        <v>7556.380000000001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60292.62</v>
      </c>
      <c r="C27" s="30">
        <v>24243.99</v>
      </c>
      <c r="D27" s="30">
        <v>31472.47</v>
      </c>
      <c r="E27" s="30">
        <v>8905.18</v>
      </c>
      <c r="F27" s="30">
        <v>27429.09</v>
      </c>
      <c r="G27" s="30">
        <v>41986.53</v>
      </c>
      <c r="H27" s="30">
        <v>8504.28</v>
      </c>
      <c r="I27" s="30">
        <v>41749.33</v>
      </c>
      <c r="J27" s="30">
        <v>26638.32</v>
      </c>
      <c r="K27" s="30">
        <v>41003.14</v>
      </c>
      <c r="L27" s="30">
        <v>40905.6</v>
      </c>
      <c r="M27" s="30">
        <v>29252.83</v>
      </c>
      <c r="N27" s="30">
        <v>8546.2</v>
      </c>
      <c r="O27" s="30">
        <f t="shared" si="5"/>
        <v>390929.58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74</v>
      </c>
      <c r="B29" s="30">
        <f aca="true" t="shared" si="6" ref="B29:O29">+B30+B32+B52+B53+B56-B57</f>
        <v>-58747.44</v>
      </c>
      <c r="C29" s="30">
        <f>+C30+C32+C52+C53+C56-C57</f>
        <v>-61488.66</v>
      </c>
      <c r="D29" s="30">
        <f t="shared" si="6"/>
        <v>-43518.36</v>
      </c>
      <c r="E29" s="30">
        <f t="shared" si="6"/>
        <v>-10101.76</v>
      </c>
      <c r="F29" s="30">
        <f t="shared" si="6"/>
        <v>-34956.91</v>
      </c>
      <c r="G29" s="30">
        <f t="shared" si="6"/>
        <v>-53207.42</v>
      </c>
      <c r="H29" s="30">
        <f t="shared" si="6"/>
        <v>-10008.41</v>
      </c>
      <c r="I29" s="30">
        <f t="shared" si="6"/>
        <v>-67001.11</v>
      </c>
      <c r="J29" s="30">
        <f t="shared" si="6"/>
        <v>-46383.5</v>
      </c>
      <c r="K29" s="30">
        <f t="shared" si="6"/>
        <v>-37518.36</v>
      </c>
      <c r="L29" s="30">
        <f t="shared" si="6"/>
        <v>-33116.58</v>
      </c>
      <c r="M29" s="30">
        <f t="shared" si="6"/>
        <v>-24844.11</v>
      </c>
      <c r="N29" s="30">
        <f t="shared" si="6"/>
        <v>-18523.579999999998</v>
      </c>
      <c r="O29" s="30">
        <f t="shared" si="6"/>
        <v>-499416.19999999995</v>
      </c>
    </row>
    <row r="30" spans="1:15" ht="18.75" customHeight="1">
      <c r="A30" s="26" t="s">
        <v>39</v>
      </c>
      <c r="B30" s="31">
        <f>+B31</f>
        <v>-52619.6</v>
      </c>
      <c r="C30" s="31">
        <f>+C31</f>
        <v>-56896.4</v>
      </c>
      <c r="D30" s="31">
        <f aca="true" t="shared" si="7" ref="D30:O30">+D31</f>
        <v>-39578</v>
      </c>
      <c r="E30" s="31">
        <f t="shared" si="7"/>
        <v>-8870.4</v>
      </c>
      <c r="F30" s="31">
        <f t="shared" si="7"/>
        <v>-30857.2</v>
      </c>
      <c r="G30" s="31">
        <f t="shared" si="7"/>
        <v>-47282.4</v>
      </c>
      <c r="H30" s="31">
        <f t="shared" si="7"/>
        <v>-8936.4</v>
      </c>
      <c r="I30" s="31">
        <f t="shared" si="7"/>
        <v>-62466.8</v>
      </c>
      <c r="J30" s="31">
        <f t="shared" si="7"/>
        <v>-42385.2</v>
      </c>
      <c r="K30" s="31">
        <f t="shared" si="7"/>
        <v>-32172.8</v>
      </c>
      <c r="L30" s="31">
        <f t="shared" si="7"/>
        <v>-28336</v>
      </c>
      <c r="M30" s="31">
        <f t="shared" si="7"/>
        <v>-22149.6</v>
      </c>
      <c r="N30" s="31">
        <f t="shared" si="7"/>
        <v>-17190.8</v>
      </c>
      <c r="O30" s="31">
        <f t="shared" si="7"/>
        <v>-449741.6</v>
      </c>
    </row>
    <row r="31" spans="1:26" ht="18.75" customHeight="1">
      <c r="A31" s="27" t="s">
        <v>40</v>
      </c>
      <c r="B31" s="16">
        <f>ROUND((-B9)*$G$3,2)</f>
        <v>-52619.6</v>
      </c>
      <c r="C31" s="16">
        <f aca="true" t="shared" si="8" ref="C31:N31">ROUND((-C9)*$G$3,2)</f>
        <v>-56896.4</v>
      </c>
      <c r="D31" s="16">
        <f t="shared" si="8"/>
        <v>-39578</v>
      </c>
      <c r="E31" s="16">
        <f t="shared" si="8"/>
        <v>-8870.4</v>
      </c>
      <c r="F31" s="16">
        <f t="shared" si="8"/>
        <v>-30857.2</v>
      </c>
      <c r="G31" s="16">
        <f t="shared" si="8"/>
        <v>-47282.4</v>
      </c>
      <c r="H31" s="16">
        <f t="shared" si="8"/>
        <v>-8936.4</v>
      </c>
      <c r="I31" s="16">
        <f t="shared" si="8"/>
        <v>-62466.8</v>
      </c>
      <c r="J31" s="16">
        <f t="shared" si="8"/>
        <v>-42385.2</v>
      </c>
      <c r="K31" s="16">
        <f t="shared" si="8"/>
        <v>-32172.8</v>
      </c>
      <c r="L31" s="16">
        <f t="shared" si="8"/>
        <v>-28336</v>
      </c>
      <c r="M31" s="16">
        <f t="shared" si="8"/>
        <v>-22149.6</v>
      </c>
      <c r="N31" s="16">
        <f t="shared" si="8"/>
        <v>-17190.8</v>
      </c>
      <c r="O31" s="32">
        <f aca="true" t="shared" si="9" ref="O31:O57">SUM(B31:N31)</f>
        <v>-449741.6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-6127.84</v>
      </c>
      <c r="C32" s="31">
        <f aca="true" t="shared" si="10" ref="C32:O32">SUM(C33:C50)</f>
        <v>-4592.26</v>
      </c>
      <c r="D32" s="31">
        <f t="shared" si="10"/>
        <v>-3940.36</v>
      </c>
      <c r="E32" s="31">
        <f t="shared" si="10"/>
        <v>-1231.36</v>
      </c>
      <c r="F32" s="31">
        <f t="shared" si="10"/>
        <v>-4099.71</v>
      </c>
      <c r="G32" s="31">
        <f t="shared" si="10"/>
        <v>-5925.02</v>
      </c>
      <c r="H32" s="31">
        <f t="shared" si="10"/>
        <v>-1072.01</v>
      </c>
      <c r="I32" s="31">
        <f t="shared" si="10"/>
        <v>-4534.31</v>
      </c>
      <c r="J32" s="31">
        <f t="shared" si="10"/>
        <v>-3998.3</v>
      </c>
      <c r="K32" s="31">
        <f t="shared" si="10"/>
        <v>-5345.56</v>
      </c>
      <c r="L32" s="31">
        <f t="shared" si="10"/>
        <v>-4780.58</v>
      </c>
      <c r="M32" s="31">
        <f t="shared" si="10"/>
        <v>-2694.51</v>
      </c>
      <c r="N32" s="31">
        <f t="shared" si="10"/>
        <v>-1332.78</v>
      </c>
      <c r="O32" s="31">
        <f t="shared" si="10"/>
        <v>-49674.600000000006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75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-6127.84</v>
      </c>
      <c r="C41" s="33">
        <v>-4592.26</v>
      </c>
      <c r="D41" s="33">
        <v>-3940.36</v>
      </c>
      <c r="E41" s="33">
        <v>-1231.36</v>
      </c>
      <c r="F41" s="33">
        <v>-4099.71</v>
      </c>
      <c r="G41" s="33">
        <v>-5925.02</v>
      </c>
      <c r="H41" s="33">
        <v>-1072.01</v>
      </c>
      <c r="I41" s="33">
        <v>-4534.31</v>
      </c>
      <c r="J41" s="33">
        <v>-3998.3</v>
      </c>
      <c r="K41" s="33">
        <v>-5345.56</v>
      </c>
      <c r="L41" s="33">
        <v>-4780.58</v>
      </c>
      <c r="M41" s="33">
        <v>-2694.51</v>
      </c>
      <c r="N41" s="33">
        <v>-1332.78</v>
      </c>
      <c r="O41" s="33">
        <f t="shared" si="9"/>
        <v>-49674.600000000006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49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 s="43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50</v>
      </c>
      <c r="B55" s="36">
        <f aca="true" t="shared" si="12" ref="B55:N55">+B18+B29</f>
        <v>1468288.7000000004</v>
      </c>
      <c r="C55" s="36">
        <f t="shared" si="12"/>
        <v>1062233.9400000004</v>
      </c>
      <c r="D55" s="36">
        <f t="shared" si="12"/>
        <v>930863.6700000002</v>
      </c>
      <c r="E55" s="36">
        <f t="shared" si="12"/>
        <v>291916.81999999995</v>
      </c>
      <c r="F55" s="36">
        <f t="shared" si="12"/>
        <v>974701.33</v>
      </c>
      <c r="G55" s="36">
        <f t="shared" si="12"/>
        <v>1404771.67</v>
      </c>
      <c r="H55" s="36">
        <f t="shared" si="12"/>
        <v>253630.05000000002</v>
      </c>
      <c r="I55" s="36">
        <f t="shared" si="12"/>
        <v>1058720.7899999998</v>
      </c>
      <c r="J55" s="36">
        <f t="shared" si="12"/>
        <v>935560.7999999999</v>
      </c>
      <c r="K55" s="36">
        <f t="shared" si="12"/>
        <v>1280982.2699999998</v>
      </c>
      <c r="L55" s="36">
        <f t="shared" si="12"/>
        <v>1150034.0199999998</v>
      </c>
      <c r="M55" s="36">
        <f t="shared" si="12"/>
        <v>648197.76</v>
      </c>
      <c r="N55" s="36">
        <f t="shared" si="12"/>
        <v>323883.63000000006</v>
      </c>
      <c r="O55" s="36">
        <f>SUM(B55:N55)</f>
        <v>11783785.45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51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54</v>
      </c>
      <c r="B61" s="51">
        <f aca="true" t="shared" si="13" ref="B61:O61">SUM(B62:B72)</f>
        <v>1468288.71</v>
      </c>
      <c r="C61" s="51">
        <f t="shared" si="13"/>
        <v>1062233.94</v>
      </c>
      <c r="D61" s="51">
        <f t="shared" si="13"/>
        <v>930863.67</v>
      </c>
      <c r="E61" s="51">
        <f t="shared" si="13"/>
        <v>291916.82</v>
      </c>
      <c r="F61" s="51">
        <f t="shared" si="13"/>
        <v>974701.33</v>
      </c>
      <c r="G61" s="51">
        <f t="shared" si="13"/>
        <v>1404771.66</v>
      </c>
      <c r="H61" s="51">
        <f t="shared" si="13"/>
        <v>253630.05</v>
      </c>
      <c r="I61" s="51">
        <f t="shared" si="13"/>
        <v>1058720.78</v>
      </c>
      <c r="J61" s="51">
        <f t="shared" si="13"/>
        <v>935560.8</v>
      </c>
      <c r="K61" s="51">
        <f t="shared" si="13"/>
        <v>1280982.27</v>
      </c>
      <c r="L61" s="51">
        <f t="shared" si="13"/>
        <v>1150034.01</v>
      </c>
      <c r="M61" s="51">
        <f t="shared" si="13"/>
        <v>648197.76</v>
      </c>
      <c r="N61" s="51">
        <f t="shared" si="13"/>
        <v>323883.63</v>
      </c>
      <c r="O61" s="36">
        <f t="shared" si="13"/>
        <v>11783785.43</v>
      </c>
      <c r="Q61"/>
    </row>
    <row r="62" spans="1:18" ht="18.75" customHeight="1">
      <c r="A62" s="26" t="s">
        <v>55</v>
      </c>
      <c r="B62" s="51">
        <v>1207809.43</v>
      </c>
      <c r="C62" s="51">
        <v>771596.75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1979406.18</v>
      </c>
      <c r="P62"/>
      <c r="Q62"/>
      <c r="R62" s="43"/>
    </row>
    <row r="63" spans="1:16" ht="18.75" customHeight="1">
      <c r="A63" s="26" t="s">
        <v>56</v>
      </c>
      <c r="B63" s="51">
        <v>260479.28</v>
      </c>
      <c r="C63" s="51">
        <v>290637.19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551116.47</v>
      </c>
      <c r="P63"/>
    </row>
    <row r="64" spans="1:17" ht="18.75" customHeight="1">
      <c r="A64" s="26" t="s">
        <v>57</v>
      </c>
      <c r="B64" s="52">
        <v>0</v>
      </c>
      <c r="C64" s="52">
        <v>0</v>
      </c>
      <c r="D64" s="31">
        <v>930863.67</v>
      </c>
      <c r="E64" s="52">
        <v>0</v>
      </c>
      <c r="F64" s="52">
        <v>0</v>
      </c>
      <c r="G64" s="52">
        <v>0</v>
      </c>
      <c r="H64" s="51">
        <v>253630.05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1184493.72</v>
      </c>
      <c r="Q64"/>
    </row>
    <row r="65" spans="1:18" ht="18.75" customHeight="1">
      <c r="A65" s="26" t="s">
        <v>58</v>
      </c>
      <c r="B65" s="52">
        <v>0</v>
      </c>
      <c r="C65" s="52">
        <v>0</v>
      </c>
      <c r="D65" s="52">
        <v>0</v>
      </c>
      <c r="E65" s="31">
        <v>291916.82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291916.82</v>
      </c>
      <c r="R65"/>
    </row>
    <row r="66" spans="1:19" ht="18.75" customHeight="1">
      <c r="A66" s="26" t="s">
        <v>59</v>
      </c>
      <c r="B66" s="52">
        <v>0</v>
      </c>
      <c r="C66" s="52">
        <v>0</v>
      </c>
      <c r="D66" s="52">
        <v>0</v>
      </c>
      <c r="E66" s="52">
        <v>0</v>
      </c>
      <c r="F66" s="31">
        <v>974701.33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974701.33</v>
      </c>
      <c r="S66"/>
    </row>
    <row r="67" spans="1:20" ht="18.75" customHeight="1">
      <c r="A67" s="26" t="s">
        <v>60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1404771.66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1404771.66</v>
      </c>
      <c r="T67"/>
    </row>
    <row r="68" spans="1:21" ht="18.75" customHeight="1">
      <c r="A68" s="26" t="s">
        <v>61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1058720.78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1058720.78</v>
      </c>
      <c r="U68"/>
    </row>
    <row r="69" spans="1:22" ht="18.75" customHeight="1">
      <c r="A69" s="26" t="s">
        <v>62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935560.8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935560.8</v>
      </c>
      <c r="V69"/>
    </row>
    <row r="70" spans="1:23" ht="18.75" customHeight="1">
      <c r="A70" s="26" t="s">
        <v>63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1280982.27</v>
      </c>
      <c r="L70" s="52">
        <v>1150034.01</v>
      </c>
      <c r="M70" s="52">
        <v>0</v>
      </c>
      <c r="N70" s="52">
        <v>0</v>
      </c>
      <c r="O70" s="36">
        <f t="shared" si="14"/>
        <v>2431016.2800000003</v>
      </c>
      <c r="P70"/>
      <c r="W70"/>
    </row>
    <row r="71" spans="1:25" ht="18.75" customHeight="1">
      <c r="A71" s="26" t="s">
        <v>64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648197.76</v>
      </c>
      <c r="N71" s="52">
        <v>0</v>
      </c>
      <c r="O71" s="36">
        <f t="shared" si="14"/>
        <v>648197.76</v>
      </c>
      <c r="R71"/>
      <c r="Y71"/>
    </row>
    <row r="72" spans="1:26" ht="18.75" customHeight="1">
      <c r="A72" s="38" t="s">
        <v>65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323883.63</v>
      </c>
      <c r="O72" s="55">
        <f t="shared" si="14"/>
        <v>323883.63</v>
      </c>
      <c r="P72"/>
      <c r="S72"/>
      <c r="Z72"/>
    </row>
    <row r="73" spans="1:12" ht="21" customHeight="1">
      <c r="A73" s="56" t="s">
        <v>53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2022-09-05T17:24:16Z</dcterms:modified>
  <cp:category/>
  <cp:version/>
  <cp:contentType/>
  <cp:contentStatus/>
</cp:coreProperties>
</file>