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<sst xmlns="http://schemas.openxmlformats.org/spreadsheetml/2006/main" count="90" uniqueCount="87">
  <si>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</si>
  <si>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</si>
  <si>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</si>
  <si>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</si>
  <si>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</si>
  <si>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</si>
  <si>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</si>
  <si>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</si>
  <si>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</si>
  <si>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</si>
  <si>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</si>
  <si>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</si>
  <si>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</si>
  <si>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</si>
  <si>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</si>
  <si>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</si>
  <si>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</si>
  <si>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</si>
  <si>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</si>
  <si>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</si>
  <si>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</si>
  <si>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</si>
  <si>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</si>
  <si>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</si>
  <si>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</si>
  <si>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</si>
  <si>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</si>
  <si>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</si>
  <si>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</si>
  <si>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</si>
  <si>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</si>
  <si>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</si>
  <si>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</si>
  <si>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</si>
  <si>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</si>
  <si>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</si>
  <si>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</si>
  <si>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</si>
  <si>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</si>
  <si>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</si>
  <si>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</si>
  <si>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</si>
  <si>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</si>
  <si>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</si>
  <si>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</si>
  <si>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</si>
  <si>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</si>
  <si>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</si>
  <si>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</si>
  <si>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</si>
  <si>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</si>
  <si>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</si>
  <si>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</si>
  <si>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</si>
  <si>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</si>
  <si>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</si>
  <si>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</si>
  <si>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</si>
  <si>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</si>
  <si>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</si>
  <si>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</si>
  <si>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</si>
  <si>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</si>
  <si>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</si>
  <si>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</si>
  <si>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</si>
  <si>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</si>
  <si>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28/08/22 - VENCIMENTO 02/09/22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</si>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</sst>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135681</v>
      </c>
      <c r="C7" s="9">
        <f t="shared" si="0"/>
        <v>93602</v>
      </c>
      <c r="D7" s="9">
        <f t="shared" si="0"/>
        <v>98977</v>
      </c>
      <c r="E7" s="9">
        <f t="shared" si="0"/>
        <v>22401</v>
      </c>
      <c r="F7" s="9">
        <f t="shared" si="0"/>
        <v>82635</v>
      </c>
      <c r="G7" s="9">
        <f t="shared" si="0"/>
        <v>115029</v>
      </c>
      <c r="H7" s="9">
        <f t="shared" si="0"/>
        <v>13010</v>
      </c>
      <c r="I7" s="9">
        <f t="shared" si="0"/>
        <v>81853</v>
      </c>
      <c r="J7" s="9">
        <f t="shared" si="0"/>
        <v>83296</v>
      </c>
      <c r="K7" s="9">
        <f t="shared" si="0"/>
        <v>102436</v>
      </c>
      <c r="L7" s="9">
        <f t="shared" si="0"/>
        <v>99993</v>
      </c>
      <c r="M7" s="9">
        <f t="shared" si="0"/>
        <v>41231</v>
      </c>
      <c r="N7" s="9">
        <f t="shared" si="0"/>
        <v>23454</v>
      </c>
      <c r="O7" s="9">
        <f t="shared" si="0"/>
        <v>993598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7304</v>
      </c>
      <c r="C8" s="11">
        <f t="shared" si="1"/>
        <v>7233</v>
      </c>
      <c r="D8" s="11">
        <f t="shared" si="1"/>
        <v>5379</v>
      </c>
      <c r="E8" s="11">
        <f t="shared" si="1"/>
        <v>922</v>
      </c>
      <c r="F8" s="11">
        <f t="shared" si="1"/>
        <v>4196</v>
      </c>
      <c r="G8" s="11">
        <f t="shared" si="1"/>
        <v>5755</v>
      </c>
      <c r="H8" s="11">
        <f t="shared" si="1"/>
        <v>893</v>
      </c>
      <c r="I8" s="11">
        <f t="shared" si="1"/>
        <v>6487</v>
      </c>
      <c r="J8" s="11">
        <f t="shared" si="1"/>
        <v>5364</v>
      </c>
      <c r="K8" s="11">
        <f t="shared" si="1"/>
        <v>4048</v>
      </c>
      <c r="L8" s="11">
        <f t="shared" si="1"/>
        <v>3768</v>
      </c>
      <c r="M8" s="11">
        <f t="shared" si="1"/>
        <v>2081</v>
      </c>
      <c r="N8" s="11">
        <f t="shared" si="1"/>
        <v>1389</v>
      </c>
      <c r="O8" s="11">
        <f t="shared" si="1"/>
        <v>54819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7304</v>
      </c>
      <c r="C9" s="11">
        <v>7233</v>
      </c>
      <c r="D9" s="11">
        <v>5379</v>
      </c>
      <c r="E9" s="11">
        <v>922</v>
      </c>
      <c r="F9" s="11">
        <v>4196</v>
      </c>
      <c r="G9" s="11">
        <v>5755</v>
      </c>
      <c r="H9" s="11">
        <v>893</v>
      </c>
      <c r="I9" s="11">
        <v>6487</v>
      </c>
      <c r="J9" s="11">
        <v>5364</v>
      </c>
      <c r="K9" s="11">
        <v>4045</v>
      </c>
      <c r="L9" s="11">
        <v>3768</v>
      </c>
      <c r="M9" s="11">
        <v>2075</v>
      </c>
      <c r="N9" s="11">
        <v>1387</v>
      </c>
      <c r="O9" s="11">
        <f>SUM(B9:N9)</f>
        <v>54808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6</v>
      </c>
      <c r="N10" s="13">
        <v>2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128377</v>
      </c>
      <c r="C11" s="13">
        <v>86369</v>
      </c>
      <c r="D11" s="13">
        <v>93598</v>
      </c>
      <c r="E11" s="13">
        <v>21479</v>
      </c>
      <c r="F11" s="13">
        <v>78439</v>
      </c>
      <c r="G11" s="13">
        <v>109274</v>
      </c>
      <c r="H11" s="13">
        <v>12117</v>
      </c>
      <c r="I11" s="13">
        <v>75366</v>
      </c>
      <c r="J11" s="13">
        <v>77932</v>
      </c>
      <c r="K11" s="13">
        <v>98388</v>
      </c>
      <c r="L11" s="13">
        <v>96225</v>
      </c>
      <c r="M11" s="13">
        <v>39150</v>
      </c>
      <c r="N11" s="13">
        <v>22065</v>
      </c>
      <c r="O11" s="11">
        <f>SUM(B11:N11)</f>
        <v>938779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1.233847356827992</v>
      </c>
      <c r="C16" s="19">
        <v>1.275257449098424</v>
      </c>
      <c r="D16" s="19">
        <v>1.316872814179774</v>
      </c>
      <c r="E16" s="19">
        <v>0.924457183116426</v>
      </c>
      <c r="F16" s="19">
        <v>1.349254044623096</v>
      </c>
      <c r="G16" s="19">
        <v>1.45123572553408</v>
      </c>
      <c r="H16" s="19">
        <v>1.586268347861998</v>
      </c>
      <c r="I16" s="19">
        <v>1.182503270525119</v>
      </c>
      <c r="J16" s="19">
        <v>1.297640008369759</v>
      </c>
      <c r="K16" s="19">
        <v>1.208963006130098</v>
      </c>
      <c r="L16" s="19">
        <v>1.216601329573322</v>
      </c>
      <c r="M16" s="19">
        <v>1.243843050089956</v>
      </c>
      <c r="N16" s="19">
        <v>1.111534732282543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SUM(B19:B27)</f>
        <v>585487.3799999999</v>
      </c>
      <c r="C18" s="24">
        <f>SUM(C19:C27)</f>
        <v>411522.24</v>
      </c>
      <c r="D18" s="24">
        <f>SUM(D19:D27)</f>
        <v>388335.24</v>
      </c>
      <c r="E18" s="24">
        <f>SUM(E19:E27)</f>
        <v>111503.43000000002</v>
      </c>
      <c r="F18" s="24">
        <f>SUM(F19:F27)</f>
        <v>380420.18000000005</v>
      </c>
      <c r="G18" s="24">
        <f>SUM(G19:G27)</f>
        <v>495537.69999999995</v>
      </c>
      <c r="H18" s="24">
        <f>SUM(H19:H27)</f>
        <v>80743.11999999998</v>
      </c>
      <c r="I18" s="24">
        <f>SUM(I19:I27)</f>
        <v>357817.63</v>
      </c>
      <c r="J18" s="24">
        <f>SUM(J19:J27)</f>
        <v>369182.41000000003</v>
      </c>
      <c r="K18" s="24">
        <f>SUM(K19:K27)</f>
        <v>427756.45</v>
      </c>
      <c r="L18" s="24">
        <f>SUM(L19:L27)</f>
        <v>467422.75999999995</v>
      </c>
      <c r="M18" s="24">
        <f>SUM(M19:M27)</f>
        <v>239861.58000000002</v>
      </c>
      <c r="N18" s="24">
        <f>SUM(N19:N27)</f>
        <v>106535.27999999998</v>
      </c>
      <c r="O18" s="24">
        <f>O19+O20+O21+O22+O23+O24+O25+O27</f>
        <v>4418607.090000001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398413.69</v>
      </c>
      <c r="C19" s="30">
        <f>ROUND((C13+C14)*C7,2)</f>
        <v>283941.67</v>
      </c>
      <c r="D19" s="30">
        <f>ROUND((D13+D14)*D7,2)</f>
        <v>263318.41</v>
      </c>
      <c r="E19" s="30">
        <f>ROUND((E13+E14)*E7,2)</f>
        <v>101810.3</v>
      </c>
      <c r="F19" s="30">
        <f>ROUND((F13+F14)*F7,2)</f>
        <v>254813.29</v>
      </c>
      <c r="G19" s="30">
        <f>ROUND((G13+G14)*G7,2)</f>
        <v>291851.58</v>
      </c>
      <c r="H19" s="30">
        <f>ROUND((H13+H14)*H7,2)</f>
        <v>44318.57</v>
      </c>
      <c r="I19" s="30">
        <f>ROUND((I13+I14)*I7,2)</f>
        <v>246549.42</v>
      </c>
      <c r="J19" s="30">
        <f>ROUND((J13+J14)*J7,2)</f>
        <v>252353.56</v>
      </c>
      <c r="K19" s="30">
        <f>ROUND((K13+K14)*K7,2)</f>
        <v>293345.97</v>
      </c>
      <c r="L19" s="30">
        <f>ROUND((L13+L14)*L7,2)</f>
        <v>326047.18</v>
      </c>
      <c r="M19" s="30">
        <f>ROUND((M13+M14)*M7,2)</f>
        <v>155135.76</v>
      </c>
      <c r="N19" s="30">
        <f>ROUND((N13+N14)*N7,2)</f>
        <v>79713.11</v>
      </c>
      <c r="O19" s="30">
        <f>SUM(B19:N19)</f>
        <v>2991612.5100000002</v>
      </c>
    </row>
    <row r="20" spans="1:23" ht="18.75" customHeight="1">
      <c r="A20" s="26" t="s">
        <v>35</v>
      </c>
      <c r="B20" s="30">
        <f>IF(B16&lt;&gt;0,ROUND((B16-1)*B19,2),0)</f>
        <v>93167.99</v>
      </c>
      <c r="C20" s="30">
        <f aca="true" t="shared" si="2" ref="C20:N20">IF(C16&lt;&gt;0,ROUND((C16-1)*C19,2),0)</f>
        <v>78157.06</v>
      </c>
      <c r="D20" s="30">
        <f t="shared" si="2"/>
        <v>83438.45</v>
      </c>
      <c r="E20" s="30">
        <f t="shared" si="2"/>
        <v>-7691.04</v>
      </c>
      <c r="F20" s="30">
        <f t="shared" si="2"/>
        <v>88994.57</v>
      </c>
      <c r="G20" s="30">
        <f t="shared" si="2"/>
        <v>131693.86</v>
      </c>
      <c r="H20" s="30">
        <f t="shared" si="2"/>
        <v>25982.57</v>
      </c>
      <c r="I20" s="30">
        <f t="shared" si="2"/>
        <v>44996.08</v>
      </c>
      <c r="J20" s="30">
        <f t="shared" si="2"/>
        <v>75110.52</v>
      </c>
      <c r="K20" s="30">
        <f t="shared" si="2"/>
        <v>61298.46</v>
      </c>
      <c r="L20" s="30">
        <f t="shared" si="2"/>
        <v>70622.25</v>
      </c>
      <c r="M20" s="30">
        <f t="shared" si="2"/>
        <v>37828.78</v>
      </c>
      <c r="N20" s="30">
        <f t="shared" si="2"/>
        <v>8890.78</v>
      </c>
      <c r="O20" s="30">
        <f aca="true" t="shared" si="3" ref="O19:O27">SUM(B20:N20)</f>
        <v>792490.3300000001</v>
      </c>
      <c r="W20" s="62"/>
    </row>
    <row r="21" spans="1:15" ht="18.75" customHeight="1">
      <c r="A21" s="26" t="s">
        <v>36</v>
      </c>
      <c r="B21" s="30">
        <v>27485.48</v>
      </c>
      <c r="C21" s="30">
        <v>19743.04</v>
      </c>
      <c r="D21" s="30">
        <v>14392.55</v>
      </c>
      <c r="E21" s="30">
        <v>6222.83</v>
      </c>
      <c r="F21" s="30">
        <v>15929.33</v>
      </c>
      <c r="G21" s="30">
        <v>25940.15</v>
      </c>
      <c r="H21" s="30">
        <v>2331.95</v>
      </c>
      <c r="I21" s="30">
        <v>21062.16</v>
      </c>
      <c r="J21" s="30">
        <v>18588.8</v>
      </c>
      <c r="K21" s="30">
        <v>28258.14</v>
      </c>
      <c r="L21" s="30">
        <v>26029.02</v>
      </c>
      <c r="M21" s="30">
        <v>14808.13</v>
      </c>
      <c r="N21" s="30">
        <v>7094.61</v>
      </c>
      <c r="O21" s="30">
        <f t="shared" si="3"/>
        <v>227886.18999999997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3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-10250</v>
      </c>
      <c r="G23" s="30">
        <v>0</v>
      </c>
      <c r="H23" s="30">
        <v>-2527.74</v>
      </c>
      <c r="I23" s="30">
        <v>0</v>
      </c>
      <c r="J23" s="30">
        <v>-6992.98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3"/>
        <v>-27563.289999999997</v>
      </c>
    </row>
    <row r="24" spans="1:26" ht="18.75" customHeight="1">
      <c r="A24" s="26" t="s">
        <v>70</v>
      </c>
      <c r="B24" s="30">
        <v>1268.74</v>
      </c>
      <c r="C24" s="30">
        <v>935.27</v>
      </c>
      <c r="D24" s="30">
        <v>862.32</v>
      </c>
      <c r="E24" s="30">
        <v>247.49</v>
      </c>
      <c r="F24" s="30">
        <v>854.51</v>
      </c>
      <c r="G24" s="30">
        <v>1096.79</v>
      </c>
      <c r="H24" s="30">
        <v>174.55</v>
      </c>
      <c r="I24" s="30">
        <v>763.33</v>
      </c>
      <c r="J24" s="30">
        <v>828.46</v>
      </c>
      <c r="K24" s="30">
        <v>935.27</v>
      </c>
      <c r="L24" s="30">
        <v>1031.66</v>
      </c>
      <c r="M24" s="30">
        <v>508.02</v>
      </c>
      <c r="N24" s="30">
        <v>247.48</v>
      </c>
      <c r="O24" s="30">
        <f t="shared" si="3"/>
        <v>9753.890000000001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954.66</v>
      </c>
      <c r="C25" s="30">
        <v>710.78</v>
      </c>
      <c r="D25" s="30">
        <v>623.37</v>
      </c>
      <c r="E25" s="30">
        <v>190.42</v>
      </c>
      <c r="F25" s="30">
        <v>627.33</v>
      </c>
      <c r="G25" s="30">
        <v>845.13</v>
      </c>
      <c r="H25" s="30">
        <v>156.5</v>
      </c>
      <c r="I25" s="30">
        <v>661.25</v>
      </c>
      <c r="J25" s="30">
        <v>631.23</v>
      </c>
      <c r="K25" s="30">
        <v>812.49</v>
      </c>
      <c r="L25" s="30">
        <v>721.18</v>
      </c>
      <c r="M25" s="30">
        <v>408.2</v>
      </c>
      <c r="N25" s="30">
        <v>213.89</v>
      </c>
      <c r="O25" s="30">
        <f>SUM(B25:N25)</f>
        <v>7556.43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>SUM(B26:N26)</f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60292.62</v>
      </c>
      <c r="C27" s="30">
        <v>24243.99</v>
      </c>
      <c r="D27" s="30">
        <v>31472.47</v>
      </c>
      <c r="E27" s="30">
        <v>8905.18</v>
      </c>
      <c r="F27" s="30">
        <v>27429.09</v>
      </c>
      <c r="G27" s="30">
        <v>41986.53</v>
      </c>
      <c r="H27" s="30">
        <v>8504.28</v>
      </c>
      <c r="I27" s="30">
        <v>41749.33</v>
      </c>
      <c r="J27" s="30">
        <v>26638.32</v>
      </c>
      <c r="K27" s="30">
        <v>41003.14</v>
      </c>
      <c r="L27" s="30">
        <v>40905.6</v>
      </c>
      <c r="M27" s="30">
        <v>29252.83</v>
      </c>
      <c r="N27" s="30">
        <v>8546.2</v>
      </c>
      <c r="O27" s="30">
        <f t="shared" si="3"/>
        <v>390929.58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 aca="true" t="shared" si="4" ref="B29:O29">+B30+B32+B52+B53+B56-B57</f>
        <v>-39192.58</v>
      </c>
      <c r="C29" s="30">
        <f>+C30+C32+C52+C53+C56-C57</f>
        <v>-37025.89</v>
      </c>
      <c r="D29" s="30">
        <f t="shared" si="4"/>
        <v>-28462.67</v>
      </c>
      <c r="E29" s="30">
        <f t="shared" si="4"/>
        <v>-5433.030000000001</v>
      </c>
      <c r="F29" s="30">
        <f t="shared" si="4"/>
        <v>-23214.010000000002</v>
      </c>
      <c r="G29" s="30">
        <f t="shared" si="4"/>
        <v>-31420.86</v>
      </c>
      <c r="H29" s="30">
        <f t="shared" si="4"/>
        <v>-4899.8</v>
      </c>
      <c r="I29" s="30">
        <f t="shared" si="4"/>
        <v>-32787.38</v>
      </c>
      <c r="J29" s="30">
        <f t="shared" si="4"/>
        <v>-28208.339999999997</v>
      </c>
      <c r="K29" s="30">
        <f t="shared" si="4"/>
        <v>-22998.69</v>
      </c>
      <c r="L29" s="30">
        <f t="shared" si="4"/>
        <v>-22315.9</v>
      </c>
      <c r="M29" s="30">
        <f t="shared" si="4"/>
        <v>-11954.89</v>
      </c>
      <c r="N29" s="30">
        <f t="shared" si="4"/>
        <v>-7479.05</v>
      </c>
      <c r="O29" s="30">
        <f t="shared" si="4"/>
        <v>-295393.09</v>
      </c>
    </row>
    <row r="30" spans="1:15" ht="18.75" customHeight="1">
      <c r="A30" s="26" t="s">
        <v>39</v>
      </c>
      <c r="B30" s="31">
        <f>+B31</f>
        <v>-32137.6</v>
      </c>
      <c r="C30" s="31">
        <f>+C31</f>
        <v>-31825.2</v>
      </c>
      <c r="D30" s="31">
        <f aca="true" t="shared" si="5" ref="D30:O30">+D31</f>
        <v>-23667.6</v>
      </c>
      <c r="E30" s="31">
        <f t="shared" si="5"/>
        <v>-4056.8</v>
      </c>
      <c r="F30" s="31">
        <f t="shared" si="5"/>
        <v>-18462.4</v>
      </c>
      <c r="G30" s="31">
        <f t="shared" si="5"/>
        <v>-25322</v>
      </c>
      <c r="H30" s="31">
        <f t="shared" si="5"/>
        <v>-3929.2</v>
      </c>
      <c r="I30" s="31">
        <f t="shared" si="5"/>
        <v>-28542.8</v>
      </c>
      <c r="J30" s="31">
        <f t="shared" si="5"/>
        <v>-23601.6</v>
      </c>
      <c r="K30" s="31">
        <f t="shared" si="5"/>
        <v>-17798</v>
      </c>
      <c r="L30" s="31">
        <f t="shared" si="5"/>
        <v>-16579.2</v>
      </c>
      <c r="M30" s="31">
        <f t="shared" si="5"/>
        <v>-9130</v>
      </c>
      <c r="N30" s="31">
        <f t="shared" si="5"/>
        <v>-6102.8</v>
      </c>
      <c r="O30" s="31">
        <f t="shared" si="5"/>
        <v>-241155.2</v>
      </c>
    </row>
    <row r="31" spans="1:26" ht="18.75" customHeight="1">
      <c r="A31" s="27" t="s">
        <v>40</v>
      </c>
      <c r="B31" s="16">
        <f>ROUND((-B9)*$G$3,2)</f>
        <v>-32137.6</v>
      </c>
      <c r="C31" s="16">
        <f aca="true" t="shared" si="6" ref="C31:N31">ROUND((-C9)*$G$3,2)</f>
        <v>-31825.2</v>
      </c>
      <c r="D31" s="16">
        <f t="shared" si="6"/>
        <v>-23667.6</v>
      </c>
      <c r="E31" s="16">
        <f t="shared" si="6"/>
        <v>-4056.8</v>
      </c>
      <c r="F31" s="16">
        <f t="shared" si="6"/>
        <v>-18462.4</v>
      </c>
      <c r="G31" s="16">
        <f t="shared" si="6"/>
        <v>-25322</v>
      </c>
      <c r="H31" s="16">
        <f t="shared" si="6"/>
        <v>-3929.2</v>
      </c>
      <c r="I31" s="16">
        <f t="shared" si="6"/>
        <v>-28542.8</v>
      </c>
      <c r="J31" s="16">
        <f t="shared" si="6"/>
        <v>-23601.6</v>
      </c>
      <c r="K31" s="16">
        <f t="shared" si="6"/>
        <v>-17798</v>
      </c>
      <c r="L31" s="16">
        <f t="shared" si="6"/>
        <v>-16579.2</v>
      </c>
      <c r="M31" s="16">
        <f t="shared" si="6"/>
        <v>-9130</v>
      </c>
      <c r="N31" s="16">
        <f t="shared" si="6"/>
        <v>-6102.8</v>
      </c>
      <c r="O31" s="32">
        <f aca="true" t="shared" si="7" ref="O31:O57">SUM(B31:N31)</f>
        <v>-241155.2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-7054.98</v>
      </c>
      <c r="C32" s="31">
        <f aca="true" t="shared" si="8" ref="C32:O32">SUM(C33:C50)</f>
        <v>-5200.69</v>
      </c>
      <c r="D32" s="31">
        <f t="shared" si="8"/>
        <v>-4795.07</v>
      </c>
      <c r="E32" s="31">
        <f t="shared" si="8"/>
        <v>-1376.23</v>
      </c>
      <c r="F32" s="31">
        <f t="shared" si="8"/>
        <v>-4751.61</v>
      </c>
      <c r="G32" s="31">
        <f t="shared" si="8"/>
        <v>-6098.86</v>
      </c>
      <c r="H32" s="31">
        <f t="shared" si="8"/>
        <v>-970.6</v>
      </c>
      <c r="I32" s="31">
        <f t="shared" si="8"/>
        <v>-4244.58</v>
      </c>
      <c r="J32" s="31">
        <f t="shared" si="8"/>
        <v>-4606.74</v>
      </c>
      <c r="K32" s="31">
        <f t="shared" si="8"/>
        <v>-5200.69</v>
      </c>
      <c r="L32" s="31">
        <f t="shared" si="8"/>
        <v>-5736.7</v>
      </c>
      <c r="M32" s="31">
        <f t="shared" si="8"/>
        <v>-2824.89</v>
      </c>
      <c r="N32" s="31">
        <f t="shared" si="8"/>
        <v>-1376.25</v>
      </c>
      <c r="O32" s="31">
        <f t="shared" si="8"/>
        <v>-54237.88999999999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7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7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7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7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7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7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7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7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-7054.98</v>
      </c>
      <c r="C41" s="33">
        <v>-5200.69</v>
      </c>
      <c r="D41" s="33">
        <v>-4795.07</v>
      </c>
      <c r="E41" s="33">
        <v>-1376.23</v>
      </c>
      <c r="F41" s="33">
        <v>-4751.61</v>
      </c>
      <c r="G41" s="33">
        <v>-6098.86</v>
      </c>
      <c r="H41" s="33">
        <v>-970.6</v>
      </c>
      <c r="I41" s="33">
        <v>-4244.58</v>
      </c>
      <c r="J41" s="33">
        <v>-4606.74</v>
      </c>
      <c r="K41" s="33">
        <v>-5200.69</v>
      </c>
      <c r="L41" s="33">
        <v>-5736.7</v>
      </c>
      <c r="M41" s="33">
        <v>-2824.89</v>
      </c>
      <c r="N41" s="33">
        <v>-1376.25</v>
      </c>
      <c r="O41" s="33">
        <f t="shared" si="7"/>
        <v>-54237.88999999999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9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9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9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9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0" ref="B55:N55">+B18+B29</f>
        <v>546294.7999999999</v>
      </c>
      <c r="C55" s="36">
        <f t="shared" si="10"/>
        <v>374496.35</v>
      </c>
      <c r="D55" s="36">
        <f t="shared" si="10"/>
        <v>359872.57</v>
      </c>
      <c r="E55" s="36">
        <f t="shared" si="10"/>
        <v>106070.40000000002</v>
      </c>
      <c r="F55" s="36">
        <f t="shared" si="10"/>
        <v>357206.17000000004</v>
      </c>
      <c r="G55" s="36">
        <f t="shared" si="10"/>
        <v>464116.83999999997</v>
      </c>
      <c r="H55" s="36">
        <f t="shared" si="10"/>
        <v>75843.31999999998</v>
      </c>
      <c r="I55" s="36">
        <f t="shared" si="10"/>
        <v>325030.25</v>
      </c>
      <c r="J55" s="36">
        <f t="shared" si="10"/>
        <v>340974.07000000007</v>
      </c>
      <c r="K55" s="36">
        <f t="shared" si="10"/>
        <v>404757.76</v>
      </c>
      <c r="L55" s="36">
        <f t="shared" si="10"/>
        <v>445106.8599999999</v>
      </c>
      <c r="M55" s="36">
        <f t="shared" si="10"/>
        <v>227906.69</v>
      </c>
      <c r="N55" s="36">
        <f t="shared" si="10"/>
        <v>99056.22999999998</v>
      </c>
      <c r="O55" s="36">
        <f>SUM(B55:N55)</f>
        <v>4126732.309999999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7"/>
        <v>0</v>
      </c>
      <c r="P56"/>
      <c r="Q56" s="43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7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1" ref="B61:O61">SUM(B62:B72)</f>
        <v>546294.8</v>
      </c>
      <c r="C61" s="51">
        <f t="shared" si="11"/>
        <v>374496.35</v>
      </c>
      <c r="D61" s="51">
        <f t="shared" si="11"/>
        <v>359872.57</v>
      </c>
      <c r="E61" s="51">
        <f t="shared" si="11"/>
        <v>106070.41</v>
      </c>
      <c r="F61" s="51">
        <f t="shared" si="11"/>
        <v>357206.17</v>
      </c>
      <c r="G61" s="51">
        <f t="shared" si="11"/>
        <v>464116.84</v>
      </c>
      <c r="H61" s="51">
        <f t="shared" si="11"/>
        <v>75843.32</v>
      </c>
      <c r="I61" s="51">
        <f t="shared" si="11"/>
        <v>325030.25</v>
      </c>
      <c r="J61" s="51">
        <f t="shared" si="11"/>
        <v>340974.07</v>
      </c>
      <c r="K61" s="51">
        <f t="shared" si="11"/>
        <v>404757.76</v>
      </c>
      <c r="L61" s="51">
        <f t="shared" si="11"/>
        <v>445106.86</v>
      </c>
      <c r="M61" s="51">
        <f t="shared" si="11"/>
        <v>227906.69</v>
      </c>
      <c r="N61" s="51">
        <f t="shared" si="11"/>
        <v>99056.23</v>
      </c>
      <c r="O61" s="36">
        <f t="shared" si="11"/>
        <v>4126732.32</v>
      </c>
      <c r="Q61"/>
    </row>
    <row r="62" spans="1:18" ht="18.75" customHeight="1">
      <c r="A62" s="26" t="s">
        <v>55</v>
      </c>
      <c r="B62" s="51">
        <v>456384.4</v>
      </c>
      <c r="C62" s="51">
        <v>276425.69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732810.0900000001</v>
      </c>
      <c r="P62"/>
      <c r="Q62"/>
      <c r="R62" s="43"/>
    </row>
    <row r="63" spans="1:16" ht="18.75" customHeight="1">
      <c r="A63" s="26" t="s">
        <v>56</v>
      </c>
      <c r="B63" s="51">
        <v>89910.4</v>
      </c>
      <c r="C63" s="51">
        <v>98070.66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2" ref="O63:O72">SUM(B63:N63)</f>
        <v>187981.06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359872.57</v>
      </c>
      <c r="E64" s="52">
        <v>0</v>
      </c>
      <c r="F64" s="52">
        <v>0</v>
      </c>
      <c r="G64" s="52">
        <v>0</v>
      </c>
      <c r="H64" s="51">
        <v>75843.32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2"/>
        <v>435715.89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106070.41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2"/>
        <v>106070.41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357206.17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2"/>
        <v>357206.17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464116.84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2"/>
        <v>464116.84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325030.25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2"/>
        <v>325030.25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340974.07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2"/>
        <v>340974.07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404757.76</v>
      </c>
      <c r="L70" s="31">
        <v>445106.86</v>
      </c>
      <c r="M70" s="52">
        <v>0</v>
      </c>
      <c r="N70" s="52">
        <v>0</v>
      </c>
      <c r="O70" s="36">
        <f t="shared" si="12"/>
        <v>849864.62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227906.69</v>
      </c>
      <c r="N71" s="52">
        <v>0</v>
      </c>
      <c r="O71" s="36">
        <f t="shared" si="12"/>
        <v>227906.69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99056.23</v>
      </c>
      <c r="O72" s="55">
        <f t="shared" si="12"/>
        <v>99056.23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2022-09-01T20:03:10Z</dcterms:modified>
  <cp:category/>
  <cp:version/>
  <cp:contentType/>
  <cp:contentStatus/>
</cp:coreProperties>
</file>