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<sst xmlns="http://schemas.openxmlformats.org/spreadsheetml/2006/main" count="90" uniqueCount="87">
  <si>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</si>
  <si>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</si>
  <si>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</si>
  <si>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</si>
  <si>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</si>
  <si>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</si>
  <si>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</si>
  <si>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</si>
  <si>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</si>
  <si>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</si>
  <si>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</si>
  <si>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</si>
  <si>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</si>
  <si>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</si>
  <si>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</si>
  <si>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</si>
  <si>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</si>
  <si>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</si>
  <si>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</si>
  <si>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</si>
  <si>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</si>
  <si>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</si>
  <si>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</si>
  <si>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</si>
  <si>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</si>
  <si>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</si>
  <si>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</si>
  <si>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</si>
  <si>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</si>
  <si>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</si>
  <si>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</si>
  <si>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</si>
  <si>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</si>
  <si>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</si>
  <si>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</si>
  <si>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</si>
  <si>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</si>
  <si>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</si>
  <si>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</si>
  <si>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</si>
  <si>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</si>
  <si>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</si>
  <si>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</si>
  <si>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</si>
  <si>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</si>
  <si>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</si>
  <si>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</si>
  <si>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</si>
  <si>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</si>
  <si>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</si>
  <si>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</si>
  <si>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</si>
  <si>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</si>
  <si>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</si>
  <si>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</si>
  <si>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</si>
  <si>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</si>
  <si>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</si>
  <si>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</si>
  <si>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</si>
  <si>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</si>
  <si>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</si>
  <si>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</si>
  <si>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</si>
  <si>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</si>
  <si>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</si>
  <si>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</si>
  <si>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15/08/22 - VENCIMENTO 22/08/22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</si>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</sst>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379106</v>
      </c>
      <c r="C7" s="9">
        <f t="shared" si="0"/>
        <v>273654</v>
      </c>
      <c r="D7" s="9">
        <f t="shared" si="0"/>
        <v>265624</v>
      </c>
      <c r="E7" s="9">
        <f t="shared" si="0"/>
        <v>67933</v>
      </c>
      <c r="F7" s="9">
        <f t="shared" si="0"/>
        <v>214184</v>
      </c>
      <c r="G7" s="9">
        <f t="shared" si="0"/>
        <v>366452</v>
      </c>
      <c r="H7" s="9">
        <f t="shared" si="0"/>
        <v>42918</v>
      </c>
      <c r="I7" s="9">
        <f t="shared" si="0"/>
        <v>277742</v>
      </c>
      <c r="J7" s="9">
        <f t="shared" si="0"/>
        <v>227789</v>
      </c>
      <c r="K7" s="9">
        <f t="shared" si="0"/>
        <v>349956</v>
      </c>
      <c r="L7" s="9">
        <f t="shared" si="0"/>
        <v>269965</v>
      </c>
      <c r="M7" s="9">
        <f t="shared" si="0"/>
        <v>129286</v>
      </c>
      <c r="N7" s="9">
        <f t="shared" si="0"/>
        <v>81065</v>
      </c>
      <c r="O7" s="9">
        <f t="shared" si="0"/>
        <v>2945674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13057</v>
      </c>
      <c r="C8" s="11">
        <f t="shared" si="1"/>
        <v>14247</v>
      </c>
      <c r="D8" s="11">
        <f t="shared" si="1"/>
        <v>10372</v>
      </c>
      <c r="E8" s="11">
        <f t="shared" si="1"/>
        <v>2255</v>
      </c>
      <c r="F8" s="11">
        <f t="shared" si="1"/>
        <v>7595</v>
      </c>
      <c r="G8" s="11">
        <f t="shared" si="1"/>
        <v>11899</v>
      </c>
      <c r="H8" s="11">
        <f t="shared" si="1"/>
        <v>2224</v>
      </c>
      <c r="I8" s="11">
        <f t="shared" si="1"/>
        <v>14887</v>
      </c>
      <c r="J8" s="11">
        <f t="shared" si="1"/>
        <v>10309</v>
      </c>
      <c r="K8" s="11">
        <f t="shared" si="1"/>
        <v>8851</v>
      </c>
      <c r="L8" s="11">
        <f t="shared" si="1"/>
        <v>7593</v>
      </c>
      <c r="M8" s="11">
        <f t="shared" si="1"/>
        <v>5504</v>
      </c>
      <c r="N8" s="11">
        <f t="shared" si="1"/>
        <v>4050</v>
      </c>
      <c r="O8" s="11">
        <f t="shared" si="1"/>
        <v>112843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13057</v>
      </c>
      <c r="C9" s="11">
        <v>14247</v>
      </c>
      <c r="D9" s="11">
        <v>10372</v>
      </c>
      <c r="E9" s="11">
        <v>2255</v>
      </c>
      <c r="F9" s="11">
        <v>7595</v>
      </c>
      <c r="G9" s="11">
        <v>11899</v>
      </c>
      <c r="H9" s="11">
        <v>2224</v>
      </c>
      <c r="I9" s="11">
        <v>14886</v>
      </c>
      <c r="J9" s="11">
        <v>10309</v>
      </c>
      <c r="K9" s="11">
        <v>8834</v>
      </c>
      <c r="L9" s="11">
        <v>7593</v>
      </c>
      <c r="M9" s="11">
        <v>5496</v>
      </c>
      <c r="N9" s="11">
        <v>4038</v>
      </c>
      <c r="O9" s="11">
        <f>SUM(B9:N9)</f>
        <v>112805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17</v>
      </c>
      <c r="L10" s="13">
        <v>0</v>
      </c>
      <c r="M10" s="13">
        <v>8</v>
      </c>
      <c r="N10" s="13">
        <v>12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366049</v>
      </c>
      <c r="C11" s="13">
        <v>259407</v>
      </c>
      <c r="D11" s="13">
        <v>255252</v>
      </c>
      <c r="E11" s="13">
        <v>65678</v>
      </c>
      <c r="F11" s="13">
        <v>206589</v>
      </c>
      <c r="G11" s="13">
        <v>354553</v>
      </c>
      <c r="H11" s="13">
        <v>40694</v>
      </c>
      <c r="I11" s="13">
        <v>262855</v>
      </c>
      <c r="J11" s="13">
        <v>217480</v>
      </c>
      <c r="K11" s="13">
        <v>341105</v>
      </c>
      <c r="L11" s="13">
        <v>262372</v>
      </c>
      <c r="M11" s="13">
        <v>123782</v>
      </c>
      <c r="N11" s="13">
        <v>77015</v>
      </c>
      <c r="O11" s="11">
        <f>SUM(B11:N11)</f>
        <v>2832831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1.234926927586155</v>
      </c>
      <c r="C16" s="19">
        <v>1.247822800311101</v>
      </c>
      <c r="D16" s="19">
        <v>1.266885238740215</v>
      </c>
      <c r="E16" s="19">
        <v>0.885892358976545</v>
      </c>
      <c r="F16" s="19">
        <v>1.445871481442591</v>
      </c>
      <c r="G16" s="19">
        <v>1.454364152310524</v>
      </c>
      <c r="H16" s="19">
        <v>1.623740589706098</v>
      </c>
      <c r="I16" s="19">
        <v>1.224362067508195</v>
      </c>
      <c r="J16" s="19">
        <v>1.28104444574225</v>
      </c>
      <c r="K16" s="19">
        <v>1.171162695685754</v>
      </c>
      <c r="L16" s="19">
        <v>1.215440868739599</v>
      </c>
      <c r="M16" s="19">
        <v>1.245112884176685</v>
      </c>
      <c r="N16" s="19">
        <v>1.133680852087685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1509843.9600000004</v>
      </c>
      <c r="C18" s="24">
        <f t="shared" si="2"/>
        <v>1112740.0700000003</v>
      </c>
      <c r="D18" s="24">
        <f t="shared" si="2"/>
        <v>951005.5000000001</v>
      </c>
      <c r="E18" s="24">
        <f t="shared" si="2"/>
        <v>296588.82</v>
      </c>
      <c r="F18" s="24">
        <f t="shared" si="2"/>
        <v>1011587.83</v>
      </c>
      <c r="G18" s="24">
        <f t="shared" si="2"/>
        <v>1453750.6099999999</v>
      </c>
      <c r="H18" s="24">
        <f t="shared" si="2"/>
        <v>251629.87000000002</v>
      </c>
      <c r="I18" s="24">
        <f t="shared" si="2"/>
        <v>1110990.4499999997</v>
      </c>
      <c r="J18" s="24">
        <f t="shared" si="2"/>
        <v>942416.4700000001</v>
      </c>
      <c r="K18" s="24">
        <f t="shared" si="2"/>
        <v>1280270.4399999997</v>
      </c>
      <c r="L18" s="24">
        <f t="shared" si="2"/>
        <v>1172224.3900000001</v>
      </c>
      <c r="M18" s="24">
        <f t="shared" si="2"/>
        <v>665156.3</v>
      </c>
      <c r="N18" s="24">
        <f t="shared" si="2"/>
        <v>338409.43000000005</v>
      </c>
      <c r="O18" s="24">
        <f>O19+O20+O21+O22+O23+O24+O25+O27</f>
        <v>12093095.83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1113206.86</v>
      </c>
      <c r="C19" s="30">
        <f t="shared" si="3"/>
        <v>830129.41</v>
      </c>
      <c r="D19" s="30">
        <f t="shared" si="3"/>
        <v>706666.09</v>
      </c>
      <c r="E19" s="30">
        <f t="shared" si="3"/>
        <v>308748.69</v>
      </c>
      <c r="F19" s="30">
        <f t="shared" si="3"/>
        <v>660457.78</v>
      </c>
      <c r="G19" s="30">
        <f t="shared" si="3"/>
        <v>929762.01</v>
      </c>
      <c r="H19" s="30">
        <f t="shared" si="3"/>
        <v>146200.17</v>
      </c>
      <c r="I19" s="30">
        <f t="shared" si="3"/>
        <v>836586.68</v>
      </c>
      <c r="J19" s="30">
        <f t="shared" si="3"/>
        <v>690109.55</v>
      </c>
      <c r="K19" s="30">
        <f t="shared" si="3"/>
        <v>1002169</v>
      </c>
      <c r="L19" s="30">
        <f t="shared" si="3"/>
        <v>880274.88</v>
      </c>
      <c r="M19" s="30">
        <f t="shared" si="3"/>
        <v>486451.5</v>
      </c>
      <c r="N19" s="30">
        <f t="shared" si="3"/>
        <v>275515.62</v>
      </c>
      <c r="O19" s="30">
        <f>SUM(B19:N19)</f>
        <v>8866278.239999998</v>
      </c>
    </row>
    <row r="20" spans="1:23" ht="18.75" customHeight="1">
      <c r="A20" s="26" t="s">
        <v>35</v>
      </c>
      <c r="B20" s="30">
        <f>IF(B16&lt;&gt;0,ROUND((B16-1)*B19,2),0)</f>
        <v>261522.27</v>
      </c>
      <c r="C20" s="30">
        <f aca="true" t="shared" si="4" ref="C20:N20">IF(C16&lt;&gt;0,ROUND((C16-1)*C19,2),0)</f>
        <v>205725</v>
      </c>
      <c r="D20" s="30">
        <f t="shared" si="4"/>
        <v>188598.75</v>
      </c>
      <c r="E20" s="30">
        <f t="shared" si="4"/>
        <v>-35230.58</v>
      </c>
      <c r="F20" s="30">
        <f t="shared" si="4"/>
        <v>294479.29</v>
      </c>
      <c r="G20" s="30">
        <f t="shared" si="4"/>
        <v>422450.53</v>
      </c>
      <c r="H20" s="30">
        <f t="shared" si="4"/>
        <v>91190.98</v>
      </c>
      <c r="I20" s="30">
        <f t="shared" si="4"/>
        <v>187698.32</v>
      </c>
      <c r="J20" s="30">
        <f t="shared" si="4"/>
        <v>193951.46</v>
      </c>
      <c r="K20" s="30">
        <f t="shared" si="4"/>
        <v>171533.95</v>
      </c>
      <c r="L20" s="30">
        <f t="shared" si="4"/>
        <v>189647.18</v>
      </c>
      <c r="M20" s="30">
        <f t="shared" si="4"/>
        <v>119235.53</v>
      </c>
      <c r="N20" s="30">
        <f t="shared" si="4"/>
        <v>36831.16</v>
      </c>
      <c r="O20" s="30">
        <f aca="true" t="shared" si="5" ref="O19:O27">SUM(B20:N20)</f>
        <v>2327633.84</v>
      </c>
      <c r="W20" s="62"/>
    </row>
    <row r="21" spans="1:15" ht="18.75" customHeight="1">
      <c r="A21" s="26" t="s">
        <v>36</v>
      </c>
      <c r="B21" s="30">
        <v>68866.56</v>
      </c>
      <c r="C21" s="30">
        <v>47317.21</v>
      </c>
      <c r="D21" s="30">
        <v>28721.56</v>
      </c>
      <c r="E21" s="30">
        <v>11938.04</v>
      </c>
      <c r="F21" s="30">
        <v>36077.2</v>
      </c>
      <c r="G21" s="30">
        <v>55514.58</v>
      </c>
      <c r="H21" s="30">
        <v>6118.27</v>
      </c>
      <c r="I21" s="30">
        <v>41448.64</v>
      </c>
      <c r="J21" s="30">
        <v>36735.77</v>
      </c>
      <c r="K21" s="30">
        <v>61711</v>
      </c>
      <c r="L21" s="30">
        <v>57752.54</v>
      </c>
      <c r="M21" s="30">
        <v>27406.42</v>
      </c>
      <c r="N21" s="30">
        <v>15223.23</v>
      </c>
      <c r="O21" s="30">
        <f t="shared" si="5"/>
        <v>494831.01999999996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-27563.289999999997</v>
      </c>
    </row>
    <row r="24" spans="1:26" ht="18.75" customHeight="1">
      <c r="A24" s="26" t="s">
        <v>70</v>
      </c>
      <c r="B24" s="30">
        <v>1096.79</v>
      </c>
      <c r="C24" s="30">
        <v>823.25</v>
      </c>
      <c r="D24" s="30">
        <v>695.59</v>
      </c>
      <c r="E24" s="30">
        <v>218.84</v>
      </c>
      <c r="F24" s="30">
        <v>745.09</v>
      </c>
      <c r="G24" s="30">
        <v>1068.14</v>
      </c>
      <c r="H24" s="30">
        <v>184.97</v>
      </c>
      <c r="I24" s="30">
        <v>810.22</v>
      </c>
      <c r="J24" s="30">
        <v>695.59</v>
      </c>
      <c r="K24" s="30">
        <v>937.88</v>
      </c>
      <c r="L24" s="30">
        <v>857.11</v>
      </c>
      <c r="M24" s="30">
        <v>481.96</v>
      </c>
      <c r="N24" s="30">
        <v>250.12</v>
      </c>
      <c r="O24" s="30">
        <f t="shared" si="5"/>
        <v>8865.550000000001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627.32</v>
      </c>
      <c r="G25" s="30">
        <v>845.16</v>
      </c>
      <c r="H25" s="30">
        <v>156.5</v>
      </c>
      <c r="I25" s="30">
        <v>661.2</v>
      </c>
      <c r="J25" s="30">
        <v>632.53</v>
      </c>
      <c r="K25" s="30">
        <v>812.49</v>
      </c>
      <c r="L25" s="30">
        <v>721.21</v>
      </c>
      <c r="M25" s="30">
        <v>408.2</v>
      </c>
      <c r="N25" s="30">
        <v>213.89</v>
      </c>
      <c r="O25" s="30">
        <f t="shared" si="5"/>
        <v>7557.71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25260.05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5"/>
        <v>389551.31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>+B30+B32+B52+B53+B56-B57</f>
        <v>-63549.66</v>
      </c>
      <c r="C29" s="30">
        <f>+C30+C32+C52+C53+C56-C57</f>
        <v>-67264.57</v>
      </c>
      <c r="D29" s="30">
        <f>+D30+D32+D52+D53+D56-D57</f>
        <v>-49504.73</v>
      </c>
      <c r="E29" s="30">
        <f>+E30+E32+E52+E53+E56-E57</f>
        <v>-11138.880000000001</v>
      </c>
      <c r="F29" s="30">
        <f>+F30+F32+F52+F53+F56-F57</f>
        <v>-37561.17</v>
      </c>
      <c r="G29" s="30">
        <f>+G30+G32+G52+G53+G56-G57</f>
        <v>-58295.11</v>
      </c>
      <c r="H29" s="30">
        <f>+H30+H32+H52+H53+H56-H57</f>
        <v>-10814.15</v>
      </c>
      <c r="I29" s="30">
        <f>+I30+I32+I52+I53+I56-I57</f>
        <v>-70003.74</v>
      </c>
      <c r="J29" s="30">
        <f>+J30+J32+J52+J53+J56-J57</f>
        <v>-49227.53</v>
      </c>
      <c r="K29" s="30">
        <f>+K30+K32+K52+K53+K56-K57</f>
        <v>-44084.78</v>
      </c>
      <c r="L29" s="30">
        <f>+L30+L32+L52+L53+L56-L57</f>
        <v>-38175.299999999996</v>
      </c>
      <c r="M29" s="30">
        <f>+M30+M32+M52+M53+M56-M57</f>
        <v>-26862.420000000002</v>
      </c>
      <c r="N29" s="30">
        <f>+N30+N32+N52+N53+N56-N57</f>
        <v>-19157.9</v>
      </c>
      <c r="O29" s="30">
        <f>+O30+O32+O52+O53+O56-O57</f>
        <v>-545639.9400000001</v>
      </c>
    </row>
    <row r="30" spans="1:15" ht="18.75" customHeight="1">
      <c r="A30" s="26" t="s">
        <v>39</v>
      </c>
      <c r="B30" s="31">
        <f>+B31</f>
        <v>-57450.8</v>
      </c>
      <c r="C30" s="31">
        <f>+C31</f>
        <v>-62686.8</v>
      </c>
      <c r="D30" s="31">
        <f aca="true" t="shared" si="6" ref="D30:O30">+D31</f>
        <v>-45636.8</v>
      </c>
      <c r="E30" s="31">
        <f t="shared" si="6"/>
        <v>-9922</v>
      </c>
      <c r="F30" s="31">
        <f t="shared" si="6"/>
        <v>-33418</v>
      </c>
      <c r="G30" s="31">
        <f t="shared" si="6"/>
        <v>-52355.6</v>
      </c>
      <c r="H30" s="31">
        <f t="shared" si="6"/>
        <v>-9785.6</v>
      </c>
      <c r="I30" s="31">
        <f t="shared" si="6"/>
        <v>-65498.4</v>
      </c>
      <c r="J30" s="31">
        <f t="shared" si="6"/>
        <v>-45359.6</v>
      </c>
      <c r="K30" s="31">
        <f t="shared" si="6"/>
        <v>-38869.6</v>
      </c>
      <c r="L30" s="31">
        <f t="shared" si="6"/>
        <v>-33409.2</v>
      </c>
      <c r="M30" s="31">
        <f t="shared" si="6"/>
        <v>-24182.4</v>
      </c>
      <c r="N30" s="31">
        <f t="shared" si="6"/>
        <v>-17767.2</v>
      </c>
      <c r="O30" s="31">
        <f t="shared" si="6"/>
        <v>-496342.00000000006</v>
      </c>
    </row>
    <row r="31" spans="1:26" ht="18.75" customHeight="1">
      <c r="A31" s="27" t="s">
        <v>40</v>
      </c>
      <c r="B31" s="16">
        <f>ROUND((-B9)*$G$3,2)</f>
        <v>-57450.8</v>
      </c>
      <c r="C31" s="16">
        <f aca="true" t="shared" si="7" ref="C31:N31">ROUND((-C9)*$G$3,2)</f>
        <v>-62686.8</v>
      </c>
      <c r="D31" s="16">
        <f t="shared" si="7"/>
        <v>-45636.8</v>
      </c>
      <c r="E31" s="16">
        <f t="shared" si="7"/>
        <v>-9922</v>
      </c>
      <c r="F31" s="16">
        <f t="shared" si="7"/>
        <v>-33418</v>
      </c>
      <c r="G31" s="16">
        <f t="shared" si="7"/>
        <v>-52355.6</v>
      </c>
      <c r="H31" s="16">
        <f t="shared" si="7"/>
        <v>-9785.6</v>
      </c>
      <c r="I31" s="16">
        <f t="shared" si="7"/>
        <v>-65498.4</v>
      </c>
      <c r="J31" s="16">
        <f t="shared" si="7"/>
        <v>-45359.6</v>
      </c>
      <c r="K31" s="16">
        <f t="shared" si="7"/>
        <v>-38869.6</v>
      </c>
      <c r="L31" s="16">
        <f t="shared" si="7"/>
        <v>-33409.2</v>
      </c>
      <c r="M31" s="16">
        <f t="shared" si="7"/>
        <v>-24182.4</v>
      </c>
      <c r="N31" s="16">
        <f t="shared" si="7"/>
        <v>-17767.2</v>
      </c>
      <c r="O31" s="32">
        <f aca="true" t="shared" si="8" ref="O31:O57">SUM(B31:N31)</f>
        <v>-496342.00000000006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-6098.86</v>
      </c>
      <c r="C32" s="31">
        <f aca="true" t="shared" si="9" ref="C32:O32">SUM(C33:C50)</f>
        <v>-4577.77</v>
      </c>
      <c r="D32" s="31">
        <f t="shared" si="9"/>
        <v>-3867.93</v>
      </c>
      <c r="E32" s="31">
        <f t="shared" si="9"/>
        <v>-1216.88</v>
      </c>
      <c r="F32" s="31">
        <f t="shared" si="9"/>
        <v>-4143.17</v>
      </c>
      <c r="G32" s="31">
        <f t="shared" si="9"/>
        <v>-5939.51</v>
      </c>
      <c r="H32" s="31">
        <f t="shared" si="9"/>
        <v>-1028.55</v>
      </c>
      <c r="I32" s="31">
        <f t="shared" si="9"/>
        <v>-4505.34</v>
      </c>
      <c r="J32" s="31">
        <f t="shared" si="9"/>
        <v>-3867.93</v>
      </c>
      <c r="K32" s="31">
        <f t="shared" si="9"/>
        <v>-5215.18</v>
      </c>
      <c r="L32" s="31">
        <f t="shared" si="9"/>
        <v>-4766.1</v>
      </c>
      <c r="M32" s="31">
        <f t="shared" si="9"/>
        <v>-2680.02</v>
      </c>
      <c r="N32" s="31">
        <f t="shared" si="9"/>
        <v>-1390.7</v>
      </c>
      <c r="O32" s="31">
        <f t="shared" si="9"/>
        <v>-49297.939999999995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-6098.86</v>
      </c>
      <c r="C41" s="33">
        <v>-4577.77</v>
      </c>
      <c r="D41" s="33">
        <v>-3867.93</v>
      </c>
      <c r="E41" s="33">
        <v>-1216.88</v>
      </c>
      <c r="F41" s="33">
        <v>-4143.17</v>
      </c>
      <c r="G41" s="33">
        <v>-5939.51</v>
      </c>
      <c r="H41" s="33">
        <v>-1028.55</v>
      </c>
      <c r="I41" s="33">
        <v>-4505.34</v>
      </c>
      <c r="J41" s="33">
        <v>-3867.93</v>
      </c>
      <c r="K41" s="33">
        <v>-5215.18</v>
      </c>
      <c r="L41" s="33">
        <v>-4766.1</v>
      </c>
      <c r="M41" s="33">
        <v>-2680.02</v>
      </c>
      <c r="N41" s="33">
        <v>-1390.7</v>
      </c>
      <c r="O41" s="33">
        <f t="shared" si="8"/>
        <v>-49297.939999999995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0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0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0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0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0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0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8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8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1" ref="B55:N55">+B18+B29</f>
        <v>1446294.3000000005</v>
      </c>
      <c r="C55" s="36">
        <f t="shared" si="11"/>
        <v>1045475.5000000002</v>
      </c>
      <c r="D55" s="36">
        <f t="shared" si="11"/>
        <v>901500.7700000001</v>
      </c>
      <c r="E55" s="36">
        <f t="shared" si="11"/>
        <v>285449.94</v>
      </c>
      <c r="F55" s="36">
        <f t="shared" si="11"/>
        <v>974026.6599999999</v>
      </c>
      <c r="G55" s="36">
        <f t="shared" si="11"/>
        <v>1395455.4999999998</v>
      </c>
      <c r="H55" s="36">
        <f t="shared" si="11"/>
        <v>240815.72000000003</v>
      </c>
      <c r="I55" s="36">
        <f t="shared" si="11"/>
        <v>1040986.7099999997</v>
      </c>
      <c r="J55" s="36">
        <f t="shared" si="11"/>
        <v>893188.9400000001</v>
      </c>
      <c r="K55" s="36">
        <f t="shared" si="11"/>
        <v>1236185.6599999997</v>
      </c>
      <c r="L55" s="36">
        <f t="shared" si="11"/>
        <v>1134049.09</v>
      </c>
      <c r="M55" s="36">
        <f t="shared" si="11"/>
        <v>638293.88</v>
      </c>
      <c r="N55" s="36">
        <f t="shared" si="11"/>
        <v>319251.53</v>
      </c>
      <c r="O55" s="36">
        <f>SUM(B55:N55)</f>
        <v>11550974.200000001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8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8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2" ref="B61:O61">SUM(B62:B72)</f>
        <v>1446294.29</v>
      </c>
      <c r="C61" s="51">
        <f t="shared" si="12"/>
        <v>1045475.5</v>
      </c>
      <c r="D61" s="51">
        <f t="shared" si="12"/>
        <v>901500.77</v>
      </c>
      <c r="E61" s="51">
        <f t="shared" si="12"/>
        <v>285449.94</v>
      </c>
      <c r="F61" s="51">
        <f t="shared" si="12"/>
        <v>974026.66</v>
      </c>
      <c r="G61" s="51">
        <f t="shared" si="12"/>
        <v>1395455.5</v>
      </c>
      <c r="H61" s="51">
        <f t="shared" si="12"/>
        <v>240815.72</v>
      </c>
      <c r="I61" s="51">
        <f t="shared" si="12"/>
        <v>1040986.7</v>
      </c>
      <c r="J61" s="51">
        <f t="shared" si="12"/>
        <v>893188.94</v>
      </c>
      <c r="K61" s="51">
        <f t="shared" si="12"/>
        <v>1236185.65</v>
      </c>
      <c r="L61" s="51">
        <f t="shared" si="12"/>
        <v>1134049.09</v>
      </c>
      <c r="M61" s="51">
        <f t="shared" si="12"/>
        <v>638293.88</v>
      </c>
      <c r="N61" s="51">
        <f t="shared" si="12"/>
        <v>319251.53</v>
      </c>
      <c r="O61" s="36">
        <f t="shared" si="12"/>
        <v>11550974.17</v>
      </c>
      <c r="Q61"/>
    </row>
    <row r="62" spans="1:18" ht="18.75" customHeight="1">
      <c r="A62" s="26" t="s">
        <v>55</v>
      </c>
      <c r="B62" s="51">
        <v>1180459.17</v>
      </c>
      <c r="C62" s="51">
        <v>743701.59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1924160.7599999998</v>
      </c>
      <c r="P62"/>
      <c r="Q62"/>
      <c r="R62" s="43"/>
    </row>
    <row r="63" spans="1:16" ht="18.75" customHeight="1">
      <c r="A63" s="26" t="s">
        <v>56</v>
      </c>
      <c r="B63" s="51">
        <v>265835.12</v>
      </c>
      <c r="C63" s="51">
        <v>301773.91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3" ref="O63:O72">SUM(B63:N63)</f>
        <v>567609.03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901500.77</v>
      </c>
      <c r="E64" s="52">
        <v>0</v>
      </c>
      <c r="F64" s="52">
        <v>0</v>
      </c>
      <c r="G64" s="52">
        <v>0</v>
      </c>
      <c r="H64" s="51">
        <v>240815.72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3"/>
        <v>1142316.49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285449.94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3"/>
        <v>285449.94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974026.66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3"/>
        <v>974026.66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1395455.5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3"/>
        <v>1395455.5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1040986.7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3"/>
        <v>1040986.7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893188.94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3"/>
        <v>893188.94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1236185.65</v>
      </c>
      <c r="L70" s="31">
        <v>1134049.09</v>
      </c>
      <c r="M70" s="52">
        <v>0</v>
      </c>
      <c r="N70" s="52">
        <v>0</v>
      </c>
      <c r="O70" s="36">
        <f t="shared" si="13"/>
        <v>2370234.74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638293.88</v>
      </c>
      <c r="N71" s="52">
        <v>0</v>
      </c>
      <c r="O71" s="36">
        <f t="shared" si="13"/>
        <v>638293.88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319251.53</v>
      </c>
      <c r="O72" s="55">
        <f t="shared" si="13"/>
        <v>319251.53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2022-08-19T19:03:17Z</dcterms:modified>
  <cp:category/>
  <cp:version/>
  <cp:contentType/>
  <cp:contentStatus/>
</cp:coreProperties>
</file>