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<sst xmlns="http://schemas.openxmlformats.org/spreadsheetml/2006/main" count="90" uniqueCount="87">
  <si>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</si>
  <si>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</si>
  <si>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</si>
  <si>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</si>
  <si>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</si>
  <si>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</si>
  <si>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</si>
  <si>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</si>
  <si>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</si>
  <si>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</si>
  <si>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</si>
  <si>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</si>
  <si>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</si>
  <si>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</si>
  <si>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</si>
  <si>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</si>
  <si>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</si>
  <si>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</si>
  <si>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</si>
  <si>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</si>
  <si>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</si>
  <si>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</si>
  <si>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</si>
  <si>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</si>
  <si>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</si>
  <si>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</si>
  <si>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</si>
  <si>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</si>
  <si>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</si>
  <si>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</si>
  <si>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</si>
  <si>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</si>
  <si>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</si>
  <si>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</si>
  <si>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</si>
  <si>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</si>
  <si>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</si>
  <si>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</si>
  <si>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</si>
  <si>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</si>
  <si>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</si>
  <si>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</si>
  <si>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</si>
  <si>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</si>
  <si>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</si>
  <si>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</si>
  <si>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</si>
  <si>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</si>
  <si>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</si>
  <si>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</si>
  <si>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</si>
  <si>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</si>
  <si>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</si>
  <si>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</si>
  <si>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</si>
  <si>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</si>
  <si>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</si>
  <si>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</si>
  <si>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</si>
  <si>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</si>
  <si>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</si>
  <si>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</si>
  <si>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</si>
  <si>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</si>
  <si>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</si>
  <si>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01/08/22 - VENCIMENTO 08/08/22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</si>
  <si>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</si>
  <si>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</si>
  <si>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</si>
  <si>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</si>
  <si>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</si>
  <si>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</si>
  <si>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</si>
  <si>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</si>
  <si>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</si>
  <si>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</si>
  <si>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</si>
  <si>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</si>
  <si>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 (1)</t>
  </si>
  <si>
    <t>5.2.13. Remuneração da Implantação de UCP (1)</t>
  </si>
  <si>
    <t>5.2.14. Remuneração da Implantação de Telemetria (1)</t>
  </si>
  <si>
    <t>5.2.15. Remuneração da Implantação Botão de Emergência (1)</t>
  </si>
  <si>
    <t>5.2.16. Remuneração da Implantação Terminal de Dados (1)</t>
  </si>
  <si>
    <t>5.2.17. Remuneração da Manutenção de Validadores (1)</t>
  </si>
  <si>
    <t>5.2.18. Remuneração da Implantação de Validadores (1)</t>
  </si>
  <si>
    <t xml:space="preserve">5.4. Revisão de Remuneração pelo Serviço Atende </t>
  </si>
  <si>
    <t>Nota: (1) Valores referente ao mês de julho/22.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</si>
</sst>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366785</v>
      </c>
      <c r="C7" s="9">
        <f t="shared" si="0"/>
        <v>259505</v>
      </c>
      <c r="D7" s="9">
        <f t="shared" si="0"/>
        <v>256581</v>
      </c>
      <c r="E7" s="9">
        <f t="shared" si="0"/>
        <v>64945</v>
      </c>
      <c r="F7" s="9">
        <f t="shared" si="0"/>
        <v>202086</v>
      </c>
      <c r="G7" s="9">
        <f t="shared" si="0"/>
        <v>349820</v>
      </c>
      <c r="H7" s="9">
        <f t="shared" si="0"/>
        <v>41022</v>
      </c>
      <c r="I7" s="9">
        <f t="shared" si="0"/>
        <v>233747</v>
      </c>
      <c r="J7" s="9">
        <f t="shared" si="0"/>
        <v>227225</v>
      </c>
      <c r="K7" s="9">
        <f t="shared" si="0"/>
        <v>331155</v>
      </c>
      <c r="L7" s="9">
        <f t="shared" si="0"/>
        <v>259489</v>
      </c>
      <c r="M7" s="9">
        <f t="shared" si="0"/>
        <v>124856</v>
      </c>
      <c r="N7" s="9">
        <f t="shared" si="0"/>
        <v>79159</v>
      </c>
      <c r="O7" s="9">
        <f t="shared" si="0"/>
        <v>2796375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13456</v>
      </c>
      <c r="C8" s="11">
        <f t="shared" si="1"/>
        <v>14015</v>
      </c>
      <c r="D8" s="11">
        <f t="shared" si="1"/>
        <v>10780</v>
      </c>
      <c r="E8" s="11">
        <f t="shared" si="1"/>
        <v>2212</v>
      </c>
      <c r="F8" s="11">
        <f t="shared" si="1"/>
        <v>7670</v>
      </c>
      <c r="G8" s="11">
        <f t="shared" si="1"/>
        <v>12533</v>
      </c>
      <c r="H8" s="11">
        <f t="shared" si="1"/>
        <v>2354</v>
      </c>
      <c r="I8" s="11">
        <f t="shared" si="1"/>
        <v>13781</v>
      </c>
      <c r="J8" s="11">
        <f t="shared" si="1"/>
        <v>10864</v>
      </c>
      <c r="K8" s="11">
        <f t="shared" si="1"/>
        <v>9036</v>
      </c>
      <c r="L8" s="11">
        <f t="shared" si="1"/>
        <v>7602</v>
      </c>
      <c r="M8" s="11">
        <f t="shared" si="1"/>
        <v>5671</v>
      </c>
      <c r="N8" s="11">
        <f t="shared" si="1"/>
        <v>4145</v>
      </c>
      <c r="O8" s="11">
        <f t="shared" si="1"/>
        <v>114119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13456</v>
      </c>
      <c r="C9" s="11">
        <v>14015</v>
      </c>
      <c r="D9" s="11">
        <v>10780</v>
      </c>
      <c r="E9" s="11">
        <v>2212</v>
      </c>
      <c r="F9" s="11">
        <v>7670</v>
      </c>
      <c r="G9" s="11">
        <v>12533</v>
      </c>
      <c r="H9" s="11">
        <v>2354</v>
      </c>
      <c r="I9" s="11">
        <v>13776</v>
      </c>
      <c r="J9" s="11">
        <v>10864</v>
      </c>
      <c r="K9" s="11">
        <v>9024</v>
      </c>
      <c r="L9" s="11">
        <v>7601</v>
      </c>
      <c r="M9" s="11">
        <v>5669</v>
      </c>
      <c r="N9" s="11">
        <v>4136</v>
      </c>
      <c r="O9" s="11">
        <f>SUM(B9:N9)</f>
        <v>114090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12</v>
      </c>
      <c r="L10" s="13">
        <v>1</v>
      </c>
      <c r="M10" s="13">
        <v>2</v>
      </c>
      <c r="N10" s="13">
        <v>9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353329</v>
      </c>
      <c r="C11" s="13">
        <v>245490</v>
      </c>
      <c r="D11" s="13">
        <v>245801</v>
      </c>
      <c r="E11" s="13">
        <v>62733</v>
      </c>
      <c r="F11" s="13">
        <v>194416</v>
      </c>
      <c r="G11" s="13">
        <v>337287</v>
      </c>
      <c r="H11" s="13">
        <v>38668</v>
      </c>
      <c r="I11" s="13">
        <v>219966</v>
      </c>
      <c r="J11" s="13">
        <v>216361</v>
      </c>
      <c r="K11" s="13">
        <v>322119</v>
      </c>
      <c r="L11" s="13">
        <v>251887</v>
      </c>
      <c r="M11" s="13">
        <v>119185</v>
      </c>
      <c r="N11" s="13">
        <v>75014</v>
      </c>
      <c r="O11" s="11">
        <f>SUM(B11:N11)</f>
        <v>2682256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1.28324946335137</v>
      </c>
      <c r="C16" s="19">
        <v>1.29911509334924</v>
      </c>
      <c r="D16" s="19">
        <v>1.314580695148727</v>
      </c>
      <c r="E16" s="19">
        <v>0.944820001692184</v>
      </c>
      <c r="F16" s="19">
        <v>1.532389669497593</v>
      </c>
      <c r="G16" s="19">
        <v>1.526478349856432</v>
      </c>
      <c r="H16" s="19">
        <v>1.695253212297437</v>
      </c>
      <c r="I16" s="19">
        <v>1.435322495915793</v>
      </c>
      <c r="J16" s="19">
        <v>1.333913607930182</v>
      </c>
      <c r="K16" s="19">
        <v>1.241551553474284</v>
      </c>
      <c r="L16" s="19">
        <v>1.285209823787292</v>
      </c>
      <c r="M16" s="19">
        <v>1.289610568874709</v>
      </c>
      <c r="N16" s="19">
        <v>1.173738537409178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1517745.2500000002</v>
      </c>
      <c r="C18" s="24">
        <f t="shared" si="2"/>
        <v>1097781.5100000002</v>
      </c>
      <c r="D18" s="24">
        <f t="shared" si="2"/>
        <v>952756.25</v>
      </c>
      <c r="E18" s="24">
        <f t="shared" si="2"/>
        <v>302712.35000000003</v>
      </c>
      <c r="F18" s="24">
        <f t="shared" si="2"/>
        <v>1011508.1400000001</v>
      </c>
      <c r="G18" s="24">
        <f t="shared" si="2"/>
        <v>1457219.5</v>
      </c>
      <c r="H18" s="24">
        <f t="shared" si="2"/>
        <v>251037.34</v>
      </c>
      <c r="I18" s="24">
        <f t="shared" si="2"/>
        <v>1095086.48</v>
      </c>
      <c r="J18" s="24">
        <f t="shared" si="2"/>
        <v>979979.0100000001</v>
      </c>
      <c r="K18" s="24">
        <f t="shared" si="2"/>
        <v>1283542.68</v>
      </c>
      <c r="L18" s="24">
        <f t="shared" si="2"/>
        <v>1191327.7699999998</v>
      </c>
      <c r="M18" s="24">
        <f t="shared" si="2"/>
        <v>665462.09</v>
      </c>
      <c r="N18" s="24">
        <f t="shared" si="2"/>
        <v>342194.15</v>
      </c>
      <c r="O18" s="24">
        <f>O19+O20+O21+O22+O23+O24+O25+O27</f>
        <v>12144834.210000003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1077027.47</v>
      </c>
      <c r="C19" s="30">
        <f t="shared" si="3"/>
        <v>787208.42</v>
      </c>
      <c r="D19" s="30">
        <f t="shared" si="3"/>
        <v>682608.09</v>
      </c>
      <c r="E19" s="30">
        <f t="shared" si="3"/>
        <v>295168.53</v>
      </c>
      <c r="F19" s="30">
        <f t="shared" si="3"/>
        <v>623152.39</v>
      </c>
      <c r="G19" s="30">
        <f t="shared" si="3"/>
        <v>887563.3</v>
      </c>
      <c r="H19" s="30">
        <f t="shared" si="3"/>
        <v>139741.44</v>
      </c>
      <c r="I19" s="30">
        <f t="shared" si="3"/>
        <v>704069.34</v>
      </c>
      <c r="J19" s="30">
        <f t="shared" si="3"/>
        <v>688400.86</v>
      </c>
      <c r="K19" s="30">
        <f t="shared" si="3"/>
        <v>948328.57</v>
      </c>
      <c r="L19" s="30">
        <f t="shared" si="3"/>
        <v>846115.78</v>
      </c>
      <c r="M19" s="30">
        <f t="shared" si="3"/>
        <v>469783.19</v>
      </c>
      <c r="N19" s="30">
        <f t="shared" si="3"/>
        <v>269037.69</v>
      </c>
      <c r="O19" s="30">
        <f>SUM(B19:N19)</f>
        <v>8418205.070000002</v>
      </c>
    </row>
    <row r="20" spans="1:23" ht="18.75" customHeight="1">
      <c r="A20" s="26" t="s">
        <v>35</v>
      </c>
      <c r="B20" s="30">
        <f>IF(B16&lt;&gt;0,ROUND((B16-1)*B19,2),0)</f>
        <v>305067.45</v>
      </c>
      <c r="C20" s="30">
        <f aca="true" t="shared" si="4" ref="C20:N20">IF(C16&lt;&gt;0,ROUND((C16-1)*C19,2),0)</f>
        <v>235465.92</v>
      </c>
      <c r="D20" s="30">
        <f t="shared" si="4"/>
        <v>214735.33</v>
      </c>
      <c r="E20" s="30">
        <f t="shared" si="4"/>
        <v>-16287.4</v>
      </c>
      <c r="F20" s="30">
        <f t="shared" si="4"/>
        <v>331759.89</v>
      </c>
      <c r="G20" s="30">
        <f t="shared" si="4"/>
        <v>467282.86</v>
      </c>
      <c r="H20" s="30">
        <f t="shared" si="4"/>
        <v>97155.69</v>
      </c>
      <c r="I20" s="30">
        <f t="shared" si="4"/>
        <v>306497.22</v>
      </c>
      <c r="J20" s="30">
        <f t="shared" si="4"/>
        <v>229866.41</v>
      </c>
      <c r="K20" s="30">
        <f t="shared" si="4"/>
        <v>229070.24</v>
      </c>
      <c r="L20" s="30">
        <f t="shared" si="4"/>
        <v>241320.53</v>
      </c>
      <c r="M20" s="30">
        <f t="shared" si="4"/>
        <v>136054.18</v>
      </c>
      <c r="N20" s="30">
        <f t="shared" si="4"/>
        <v>46742.21</v>
      </c>
      <c r="O20" s="30">
        <f aca="true" t="shared" si="5" ref="O19:O27">SUM(B20:N20)</f>
        <v>2824730.5299999993</v>
      </c>
      <c r="W20" s="62"/>
    </row>
    <row r="21" spans="1:15" ht="18.75" customHeight="1">
      <c r="A21" s="26" t="s">
        <v>36</v>
      </c>
      <c r="B21" s="30">
        <v>69396.85</v>
      </c>
      <c r="C21" s="30">
        <v>45551.75</v>
      </c>
      <c r="D21" s="30">
        <v>28393.73</v>
      </c>
      <c r="E21" s="30">
        <v>12695.95</v>
      </c>
      <c r="F21" s="30">
        <v>36024.93</v>
      </c>
      <c r="G21" s="30">
        <v>56349.85</v>
      </c>
      <c r="H21" s="30">
        <v>6022.37</v>
      </c>
      <c r="I21" s="30">
        <v>39278.73</v>
      </c>
      <c r="J21" s="30">
        <v>40066</v>
      </c>
      <c r="K21" s="30">
        <v>61287.34</v>
      </c>
      <c r="L21" s="30">
        <v>59328.64</v>
      </c>
      <c r="M21" s="30">
        <v>27564.47</v>
      </c>
      <c r="N21" s="30">
        <v>15564.41</v>
      </c>
      <c r="O21" s="30">
        <f t="shared" si="5"/>
        <v>497525.01999999996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-27563.289999999997</v>
      </c>
    </row>
    <row r="24" spans="1:26" ht="18.75" customHeight="1">
      <c r="A24" s="26" t="s">
        <v>68</v>
      </c>
      <c r="B24" s="30">
        <v>1102</v>
      </c>
      <c r="C24" s="30">
        <v>810.22</v>
      </c>
      <c r="D24" s="30">
        <v>695.59</v>
      </c>
      <c r="E24" s="30">
        <v>221.44</v>
      </c>
      <c r="F24" s="30">
        <v>742.48</v>
      </c>
      <c r="G24" s="30">
        <v>1068.14</v>
      </c>
      <c r="H24" s="30">
        <v>182.36</v>
      </c>
      <c r="I24" s="30">
        <v>794.59</v>
      </c>
      <c r="J24" s="30">
        <v>721.64</v>
      </c>
      <c r="K24" s="30">
        <v>937.88</v>
      </c>
      <c r="L24" s="30">
        <v>870.14</v>
      </c>
      <c r="M24" s="30">
        <v>479.36</v>
      </c>
      <c r="N24" s="30">
        <v>260.54</v>
      </c>
      <c r="O24" s="30">
        <f t="shared" si="5"/>
        <v>8886.380000000001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</v>
      </c>
      <c r="G25" s="30">
        <v>845.16</v>
      </c>
      <c r="H25" s="30">
        <v>156.5</v>
      </c>
      <c r="I25" s="30">
        <v>661.21</v>
      </c>
      <c r="J25" s="30">
        <v>632.53</v>
      </c>
      <c r="K25" s="30">
        <v>812.53</v>
      </c>
      <c r="L25" s="30">
        <v>721.21</v>
      </c>
      <c r="M25" s="30">
        <v>408.2</v>
      </c>
      <c r="N25" s="30">
        <v>213.89</v>
      </c>
      <c r="O25" s="30">
        <f t="shared" si="5"/>
        <v>7557.74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5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-33483.28</v>
      </c>
      <c r="C29" s="30">
        <f>+C30+C32+C52+C53+C56-C57</f>
        <v>-43051.09999999999</v>
      </c>
      <c r="D29" s="30">
        <f t="shared" si="6"/>
        <v>-32221.69</v>
      </c>
      <c r="E29" s="30">
        <f t="shared" si="6"/>
        <v>-4496.959999999999</v>
      </c>
      <c r="F29" s="30">
        <f t="shared" si="6"/>
        <v>-17585.84</v>
      </c>
      <c r="G29" s="30">
        <f t="shared" si="6"/>
        <v>-9589.630000000223</v>
      </c>
      <c r="H29" s="30">
        <f t="shared" si="6"/>
        <v>-12584.33</v>
      </c>
      <c r="I29" s="30">
        <f t="shared" si="6"/>
        <v>-43771.899999999994</v>
      </c>
      <c r="J29" s="30">
        <f t="shared" si="6"/>
        <v>-51814.39</v>
      </c>
      <c r="K29" s="30">
        <f t="shared" si="6"/>
        <v>-18243.579999999994</v>
      </c>
      <c r="L29" s="30">
        <f t="shared" si="6"/>
        <v>-13545.890000000003</v>
      </c>
      <c r="M29" s="30">
        <f t="shared" si="6"/>
        <v>-14674.739999999998</v>
      </c>
      <c r="N29" s="30">
        <f t="shared" si="6"/>
        <v>40621.970000000016</v>
      </c>
      <c r="O29" s="30">
        <f t="shared" si="6"/>
        <v>-254441.3600000001</v>
      </c>
    </row>
    <row r="30" spans="1:15" ht="18.75" customHeight="1">
      <c r="A30" s="26" t="s">
        <v>39</v>
      </c>
      <c r="B30" s="31">
        <f>+B31</f>
        <v>-59206.4</v>
      </c>
      <c r="C30" s="31">
        <f>+C31</f>
        <v>-61666</v>
      </c>
      <c r="D30" s="31">
        <f aca="true" t="shared" si="7" ref="D30:O30">+D31</f>
        <v>-47432</v>
      </c>
      <c r="E30" s="31">
        <f t="shared" si="7"/>
        <v>-9732.8</v>
      </c>
      <c r="F30" s="31">
        <f t="shared" si="7"/>
        <v>-33748</v>
      </c>
      <c r="G30" s="31">
        <f t="shared" si="7"/>
        <v>-55145.2</v>
      </c>
      <c r="H30" s="31">
        <f t="shared" si="7"/>
        <v>-10357.6</v>
      </c>
      <c r="I30" s="31">
        <f t="shared" si="7"/>
        <v>-60614.4</v>
      </c>
      <c r="J30" s="31">
        <f t="shared" si="7"/>
        <v>-47801.6</v>
      </c>
      <c r="K30" s="31">
        <f t="shared" si="7"/>
        <v>-39705.6</v>
      </c>
      <c r="L30" s="31">
        <f t="shared" si="7"/>
        <v>-33444.4</v>
      </c>
      <c r="M30" s="31">
        <f t="shared" si="7"/>
        <v>-24943.6</v>
      </c>
      <c r="N30" s="31">
        <f t="shared" si="7"/>
        <v>-18198.4</v>
      </c>
      <c r="O30" s="31">
        <f t="shared" si="7"/>
        <v>-501995.99999999994</v>
      </c>
    </row>
    <row r="31" spans="1:26" ht="18.75" customHeight="1">
      <c r="A31" s="27" t="s">
        <v>40</v>
      </c>
      <c r="B31" s="16">
        <f>ROUND((-B9)*$G$3,2)</f>
        <v>-59206.4</v>
      </c>
      <c r="C31" s="16">
        <f aca="true" t="shared" si="8" ref="C31:N31">ROUND((-C9)*$G$3,2)</f>
        <v>-61666</v>
      </c>
      <c r="D31" s="16">
        <f t="shared" si="8"/>
        <v>-47432</v>
      </c>
      <c r="E31" s="16">
        <f t="shared" si="8"/>
        <v>-9732.8</v>
      </c>
      <c r="F31" s="16">
        <f t="shared" si="8"/>
        <v>-33748</v>
      </c>
      <c r="G31" s="16">
        <f t="shared" si="8"/>
        <v>-55145.2</v>
      </c>
      <c r="H31" s="16">
        <f t="shared" si="8"/>
        <v>-10357.6</v>
      </c>
      <c r="I31" s="16">
        <f t="shared" si="8"/>
        <v>-60614.4</v>
      </c>
      <c r="J31" s="16">
        <f t="shared" si="8"/>
        <v>-47801.6</v>
      </c>
      <c r="K31" s="16">
        <f t="shared" si="8"/>
        <v>-39705.6</v>
      </c>
      <c r="L31" s="16">
        <f t="shared" si="8"/>
        <v>-33444.4</v>
      </c>
      <c r="M31" s="16">
        <f t="shared" si="8"/>
        <v>-24943.6</v>
      </c>
      <c r="N31" s="16">
        <f t="shared" si="8"/>
        <v>-18198.4</v>
      </c>
      <c r="O31" s="32">
        <f aca="true" t="shared" si="9" ref="O31:O57">SUM(B31:N31)</f>
        <v>-501995.99999999994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25723.120000000003</v>
      </c>
      <c r="C32" s="31">
        <f aca="true" t="shared" si="10" ref="C32:O32">SUM(C33:C50)</f>
        <v>18614.900000000005</v>
      </c>
      <c r="D32" s="31">
        <f t="shared" si="10"/>
        <v>15210.310000000001</v>
      </c>
      <c r="E32" s="31">
        <f t="shared" si="10"/>
        <v>5235.84</v>
      </c>
      <c r="F32" s="31">
        <f t="shared" si="10"/>
        <v>16162.16</v>
      </c>
      <c r="G32" s="31">
        <f t="shared" si="10"/>
        <v>45555.569999999774</v>
      </c>
      <c r="H32" s="31">
        <f t="shared" si="10"/>
        <v>-2226.73</v>
      </c>
      <c r="I32" s="31">
        <f t="shared" si="10"/>
        <v>16842.500000000007</v>
      </c>
      <c r="J32" s="31">
        <f t="shared" si="10"/>
        <v>-4012.79</v>
      </c>
      <c r="K32" s="31">
        <f t="shared" si="10"/>
        <v>21462.020000000004</v>
      </c>
      <c r="L32" s="31">
        <f t="shared" si="10"/>
        <v>19898.51</v>
      </c>
      <c r="M32" s="31">
        <f t="shared" si="10"/>
        <v>10268.86</v>
      </c>
      <c r="N32" s="31">
        <f t="shared" si="10"/>
        <v>58820.37000000002</v>
      </c>
      <c r="O32" s="31">
        <f t="shared" si="10"/>
        <v>247554.63999999984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-6127.84</v>
      </c>
      <c r="C41" s="33">
        <v>-4505.34</v>
      </c>
      <c r="D41" s="33">
        <v>-3867.93</v>
      </c>
      <c r="E41" s="33">
        <v>-1231.36</v>
      </c>
      <c r="F41" s="33">
        <v>-4128.68</v>
      </c>
      <c r="G41" s="33">
        <v>-5939.51</v>
      </c>
      <c r="H41" s="33">
        <v>-1014.06</v>
      </c>
      <c r="I41" s="33">
        <v>-4418.42</v>
      </c>
      <c r="J41" s="33">
        <v>-4012.79</v>
      </c>
      <c r="K41" s="33">
        <v>-5215.18</v>
      </c>
      <c r="L41" s="33">
        <v>-4838.53</v>
      </c>
      <c r="M41" s="33">
        <v>-2665.54</v>
      </c>
      <c r="N41" s="33">
        <v>-1448.66</v>
      </c>
      <c r="O41" s="33">
        <f t="shared" si="9"/>
        <v>-49413.84000000001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-1212.67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-1212.67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31850.960000000003</v>
      </c>
      <c r="C44" s="33">
        <v>23120.240000000005</v>
      </c>
      <c r="D44" s="33">
        <v>19078.24</v>
      </c>
      <c r="E44" s="33">
        <v>6467.2</v>
      </c>
      <c r="F44" s="33">
        <v>20290.84</v>
      </c>
      <c r="G44" s="33">
        <v>51495.079999999776</v>
      </c>
      <c r="H44" s="33">
        <v>0</v>
      </c>
      <c r="I44" s="33">
        <v>21260.920000000006</v>
      </c>
      <c r="J44" s="33">
        <v>0</v>
      </c>
      <c r="K44" s="33">
        <v>26677.200000000004</v>
      </c>
      <c r="L44" s="33">
        <v>24737.039999999997</v>
      </c>
      <c r="M44" s="33">
        <v>12934.400000000001</v>
      </c>
      <c r="N44" s="33">
        <v>6790.56</v>
      </c>
      <c r="O44" s="33">
        <f t="shared" si="11"/>
        <v>244702.67999999982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26307.35000000003</v>
      </c>
      <c r="O45" s="33">
        <f t="shared" si="11"/>
        <v>26307.35000000003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5465.04999999999</v>
      </c>
      <c r="O46" s="33">
        <f t="shared" si="11"/>
        <v>5465.04999999999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221.85000000000014</v>
      </c>
      <c r="O47" s="33">
        <f t="shared" si="11"/>
        <v>221.85000000000014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13290.699999999984</v>
      </c>
      <c r="O48" s="33">
        <f t="shared" si="11"/>
        <v>13290.699999999984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-4932.46</v>
      </c>
      <c r="O49" s="33">
        <f t="shared" si="11"/>
        <v>-4932.46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13125.980000000012</v>
      </c>
      <c r="O50" s="33">
        <f t="shared" si="11"/>
        <v>13125.980000000012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1484261.9700000002</v>
      </c>
      <c r="C55" s="36">
        <f t="shared" si="12"/>
        <v>1054730.4100000001</v>
      </c>
      <c r="D55" s="36">
        <f t="shared" si="12"/>
        <v>920534.56</v>
      </c>
      <c r="E55" s="36">
        <f t="shared" si="12"/>
        <v>298215.39</v>
      </c>
      <c r="F55" s="36">
        <f t="shared" si="12"/>
        <v>993922.3000000002</v>
      </c>
      <c r="G55" s="36">
        <f t="shared" si="12"/>
        <v>1447629.8699999999</v>
      </c>
      <c r="H55" s="36">
        <f t="shared" si="12"/>
        <v>238453.01</v>
      </c>
      <c r="I55" s="36">
        <f t="shared" si="12"/>
        <v>1051314.58</v>
      </c>
      <c r="J55" s="36">
        <f t="shared" si="12"/>
        <v>928164.6200000001</v>
      </c>
      <c r="K55" s="36">
        <f t="shared" si="12"/>
        <v>1265299.0999999999</v>
      </c>
      <c r="L55" s="36">
        <f t="shared" si="12"/>
        <v>1177781.88</v>
      </c>
      <c r="M55" s="36">
        <f t="shared" si="12"/>
        <v>650787.35</v>
      </c>
      <c r="N55" s="36">
        <f t="shared" si="12"/>
        <v>382816.12000000005</v>
      </c>
      <c r="O55" s="36">
        <f>SUM(B55:N55)</f>
        <v>11893911.16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1484261.98</v>
      </c>
      <c r="C61" s="51">
        <f t="shared" si="13"/>
        <v>1054730.4100000001</v>
      </c>
      <c r="D61" s="51">
        <f t="shared" si="13"/>
        <v>920534.56</v>
      </c>
      <c r="E61" s="51">
        <f t="shared" si="13"/>
        <v>298215.39</v>
      </c>
      <c r="F61" s="51">
        <f t="shared" si="13"/>
        <v>993922.3</v>
      </c>
      <c r="G61" s="51">
        <f t="shared" si="13"/>
        <v>1447629.88</v>
      </c>
      <c r="H61" s="51">
        <f t="shared" si="13"/>
        <v>238453.01</v>
      </c>
      <c r="I61" s="51">
        <f t="shared" si="13"/>
        <v>1051314.58</v>
      </c>
      <c r="J61" s="51">
        <f t="shared" si="13"/>
        <v>928164.62</v>
      </c>
      <c r="K61" s="51">
        <f t="shared" si="13"/>
        <v>1265299.11</v>
      </c>
      <c r="L61" s="51">
        <f t="shared" si="13"/>
        <v>1177781.89</v>
      </c>
      <c r="M61" s="51">
        <f t="shared" si="13"/>
        <v>650787.34</v>
      </c>
      <c r="N61" s="51">
        <f t="shared" si="13"/>
        <v>382816.13</v>
      </c>
      <c r="O61" s="36">
        <f t="shared" si="13"/>
        <v>11893911.200000001</v>
      </c>
      <c r="Q61"/>
    </row>
    <row r="62" spans="1:18" ht="18.75" customHeight="1">
      <c r="A62" s="26" t="s">
        <v>53</v>
      </c>
      <c r="B62" s="51">
        <v>1211144.66</v>
      </c>
      <c r="C62" s="51">
        <v>750221.67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1961366.33</v>
      </c>
      <c r="P62"/>
      <c r="Q62"/>
      <c r="R62" s="43"/>
    </row>
    <row r="63" spans="1:16" ht="18.75" customHeight="1">
      <c r="A63" s="26" t="s">
        <v>54</v>
      </c>
      <c r="B63" s="51">
        <v>273117.32</v>
      </c>
      <c r="C63" s="51">
        <v>304508.74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577626.06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920534.56</v>
      </c>
      <c r="E64" s="52">
        <v>0</v>
      </c>
      <c r="F64" s="52">
        <v>0</v>
      </c>
      <c r="G64" s="52">
        <v>0</v>
      </c>
      <c r="H64" s="51">
        <v>238453.01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1158987.57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298215.39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298215.39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993922.3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993922.3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1447629.88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1447629.88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1051314.58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1051314.58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928164.62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928164.62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1265299.11</v>
      </c>
      <c r="L70" s="31">
        <v>1177781.89</v>
      </c>
      <c r="M70" s="52">
        <v>0</v>
      </c>
      <c r="N70" s="52">
        <v>0</v>
      </c>
      <c r="O70" s="36">
        <f t="shared" si="14"/>
        <v>2443081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650787.34</v>
      </c>
      <c r="N71" s="52">
        <v>0</v>
      </c>
      <c r="O71" s="36">
        <f t="shared" si="14"/>
        <v>650787.34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382816.13</v>
      </c>
      <c r="O72" s="55">
        <f t="shared" si="14"/>
        <v>382816.13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2022-08-05T17:56:24Z</dcterms:modified>
  <cp:category/>
  <cp:version/>
  <cp:contentType/>
  <cp:contentStatus/>
</cp:coreProperties>
</file>