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<sst xmlns="http://schemas.openxmlformats.org/spreadsheetml/2006/main" count="77" uniqueCount="76">
  <si>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</si>
  <si>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</si>
  <si>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</si>
  <si>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</si>
  <si>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</si>
  <si>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</si>
  <si>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</si>
  <si>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</si>
  <si>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</si>
  <si>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</si>
  <si>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</si>
  <si>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</si>
  <si>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</si>
  <si>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</si>
  <si>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</si>
  <si>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</si>
  <si>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</si>
  <si>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</si>
  <si>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</si>
  <si>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</si>
  <si>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</si>
  <si>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</si>
  <si>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</si>
  <si>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</si>
  <si>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</si>
  <si>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</si>
  <si>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</si>
  <si>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</si>
  <si>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</si>
  <si>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</si>
  <si>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</si>
  <si>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</si>
  <si>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</si>
  <si>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</si>
  <si>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</si>
  <si>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</si>
  <si>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</si>
  <si>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</si>
  <si>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</si>
  <si>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</si>
  <si>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</si>
  <si>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</si>
  <si>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</si>
  <si>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</si>
  <si>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</si>
  <si>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</si>
  <si>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</si>
  <si>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</si>
  <si>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</si>
  <si>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</si>
  <si>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</si>
  <si>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</si>
  <si>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</si>
  <si>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</si>
  <si>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</si>
  <si>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</si>
  <si>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</si>
  <si>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</si>
  <si>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</si>
  <si>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</si>
  <si>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</si>
  <si>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</si>
  <si>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</si>
  <si>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</si>
  <si>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</si>
  <si>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24/08/22 - VENCIMENTO 31/08/22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</si>
  <si>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</si>
  <si>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</si>
  <si>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</si>
  <si>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</si>
  <si>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</si>
  <si>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</si>
  <si>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</si>
  <si>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</si>
  <si>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</si>
  <si>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Rede da madrugada e Arla 32.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</si>
</sst>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340392</v>
      </c>
      <c r="C7" s="47">
        <f t="shared" si="0"/>
        <v>281899</v>
      </c>
      <c r="D7" s="47">
        <f t="shared" si="0"/>
        <v>348194</v>
      </c>
      <c r="E7" s="47">
        <f t="shared" si="0"/>
        <v>187786</v>
      </c>
      <c r="F7" s="47">
        <f t="shared" si="0"/>
        <v>233338</v>
      </c>
      <c r="G7" s="47">
        <f t="shared" si="0"/>
        <v>226918</v>
      </c>
      <c r="H7" s="47">
        <f t="shared" si="0"/>
        <v>267454</v>
      </c>
      <c r="I7" s="47">
        <f t="shared" si="0"/>
        <v>381410</v>
      </c>
      <c r="J7" s="47">
        <f t="shared" si="0"/>
        <v>122535</v>
      </c>
      <c r="K7" s="47">
        <f t="shared" si="0"/>
        <v>2389926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17940</v>
      </c>
      <c r="C8" s="45">
        <f t="shared" si="1"/>
        <v>18030</v>
      </c>
      <c r="D8" s="45">
        <f t="shared" si="1"/>
        <v>17607</v>
      </c>
      <c r="E8" s="45">
        <f t="shared" si="1"/>
        <v>11947</v>
      </c>
      <c r="F8" s="45">
        <f t="shared" si="1"/>
        <v>13078</v>
      </c>
      <c r="G8" s="45">
        <f t="shared" si="1"/>
        <v>6445</v>
      </c>
      <c r="H8" s="45">
        <f t="shared" si="1"/>
        <v>5865</v>
      </c>
      <c r="I8" s="45">
        <f t="shared" si="1"/>
        <v>19206</v>
      </c>
      <c r="J8" s="45">
        <f t="shared" si="1"/>
        <v>4164</v>
      </c>
      <c r="K8" s="38">
        <f>SUM(B8:J8)</f>
        <v>114282</v>
      </c>
      <c r="L8"/>
      <c r="M8"/>
      <c r="N8"/>
    </row>
    <row r="9" spans="1:14" ht="16.5" customHeight="1">
      <c r="A9" s="22" t="s">
        <v>31</v>
      </c>
      <c r="B9" s="45">
        <v>17871</v>
      </c>
      <c r="C9" s="45">
        <v>18024</v>
      </c>
      <c r="D9" s="45">
        <v>17601</v>
      </c>
      <c r="E9" s="45">
        <v>11787</v>
      </c>
      <c r="F9" s="45">
        <v>13068</v>
      </c>
      <c r="G9" s="45">
        <v>6443</v>
      </c>
      <c r="H9" s="45">
        <v>5865</v>
      </c>
      <c r="I9" s="45">
        <v>19108</v>
      </c>
      <c r="J9" s="45">
        <v>4164</v>
      </c>
      <c r="K9" s="38">
        <f>SUM(B9:J9)</f>
        <v>113931</v>
      </c>
      <c r="L9"/>
      <c r="M9"/>
      <c r="N9"/>
    </row>
    <row r="10" spans="1:14" ht="16.5" customHeight="1">
      <c r="A10" s="22" t="s">
        <v>30</v>
      </c>
      <c r="B10" s="45">
        <v>69</v>
      </c>
      <c r="C10" s="45">
        <v>6</v>
      </c>
      <c r="D10" s="45">
        <v>6</v>
      </c>
      <c r="E10" s="45">
        <v>160</v>
      </c>
      <c r="F10" s="45">
        <v>10</v>
      </c>
      <c r="G10" s="45">
        <v>2</v>
      </c>
      <c r="H10" s="45">
        <v>0</v>
      </c>
      <c r="I10" s="45">
        <v>98</v>
      </c>
      <c r="J10" s="45">
        <v>0</v>
      </c>
      <c r="K10" s="38">
        <f>SUM(B10:J10)</f>
        <v>351</v>
      </c>
      <c r="L10"/>
      <c r="M10"/>
      <c r="N10"/>
    </row>
    <row r="11" spans="1:14" ht="16.5" customHeight="1">
      <c r="A11" s="44" t="s">
        <v>29</v>
      </c>
      <c r="B11" s="43">
        <v>322452</v>
      </c>
      <c r="C11" s="43">
        <v>263869</v>
      </c>
      <c r="D11" s="43">
        <v>330587</v>
      </c>
      <c r="E11" s="43">
        <v>175839</v>
      </c>
      <c r="F11" s="43">
        <v>220260</v>
      </c>
      <c r="G11" s="43">
        <v>220473</v>
      </c>
      <c r="H11" s="43">
        <v>261589</v>
      </c>
      <c r="I11" s="43">
        <v>362204</v>
      </c>
      <c r="J11" s="43">
        <v>118371</v>
      </c>
      <c r="K11" s="38">
        <f>SUM(B11:J11)</f>
        <v>2275644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8">
        <f>SUM(B14:J14)</f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1.133652827035551</v>
      </c>
      <c r="C16" s="39">
        <v>1.18352622302056</v>
      </c>
      <c r="D16" s="39">
        <v>1.060803746600897</v>
      </c>
      <c r="E16" s="39">
        <v>1.390112929039606</v>
      </c>
      <c r="F16" s="39">
        <v>1.064839624694992</v>
      </c>
      <c r="G16" s="39">
        <v>1.189011526967126</v>
      </c>
      <c r="H16" s="39">
        <v>1.144536592798114</v>
      </c>
      <c r="I16" s="39">
        <v>1.104643067023653</v>
      </c>
      <c r="J16" s="39">
        <v>1.067945947712443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1785985.02</v>
      </c>
      <c r="C18" s="36">
        <f aca="true" t="shared" si="2" ref="C18:J18">SUM(C19:C27)</f>
        <v>1702425.4200000002</v>
      </c>
      <c r="D18" s="36">
        <f t="shared" si="2"/>
        <v>2084354.27</v>
      </c>
      <c r="E18" s="36">
        <f t="shared" si="2"/>
        <v>1280473.6800000002</v>
      </c>
      <c r="F18" s="36">
        <f t="shared" si="2"/>
        <v>1292300.26</v>
      </c>
      <c r="G18" s="36">
        <f t="shared" si="2"/>
        <v>1408892.8000000003</v>
      </c>
      <c r="H18" s="36">
        <f t="shared" si="2"/>
        <v>1284111.4800000002</v>
      </c>
      <c r="I18" s="36">
        <f t="shared" si="2"/>
        <v>1801033.8000000003</v>
      </c>
      <c r="J18" s="36">
        <f t="shared" si="2"/>
        <v>619792.3000000002</v>
      </c>
      <c r="K18" s="36">
        <f>SUM(B18:J18)</f>
        <v>13259369.030000003</v>
      </c>
      <c r="L18"/>
      <c r="M18"/>
      <c r="N18"/>
    </row>
    <row r="19" spans="1:14" ht="16.5" customHeight="1">
      <c r="A19" s="35" t="s">
        <v>26</v>
      </c>
      <c r="B19" s="61">
        <f>ROUND((B13+B14)*B7,2)</f>
        <v>1528734.51</v>
      </c>
      <c r="C19" s="61">
        <f aca="true" t="shared" si="3" ref="C19:J19">ROUND((C13+C14)*C7,2)</f>
        <v>1390861.48</v>
      </c>
      <c r="D19" s="61">
        <f t="shared" si="3"/>
        <v>1904447.08</v>
      </c>
      <c r="E19" s="61">
        <f t="shared" si="3"/>
        <v>892997.54</v>
      </c>
      <c r="F19" s="61">
        <f t="shared" si="3"/>
        <v>1174250.15</v>
      </c>
      <c r="G19" s="61">
        <f t="shared" si="3"/>
        <v>1153514.96</v>
      </c>
      <c r="H19" s="61">
        <f t="shared" si="3"/>
        <v>1082520.07</v>
      </c>
      <c r="I19" s="61">
        <f t="shared" si="3"/>
        <v>1559394.79</v>
      </c>
      <c r="J19" s="61">
        <f t="shared" si="3"/>
        <v>566871.42</v>
      </c>
      <c r="K19" s="30">
        <f>SUM(B19:J19)</f>
        <v>11253591.999999998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204319.69</v>
      </c>
      <c r="C20" s="30">
        <f t="shared" si="4"/>
        <v>255259.55</v>
      </c>
      <c r="D20" s="30">
        <f t="shared" si="4"/>
        <v>115797.52</v>
      </c>
      <c r="E20" s="30">
        <f t="shared" si="4"/>
        <v>348369.89</v>
      </c>
      <c r="F20" s="30">
        <f t="shared" si="4"/>
        <v>76137.94</v>
      </c>
      <c r="G20" s="30">
        <f t="shared" si="4"/>
        <v>218027.62</v>
      </c>
      <c r="H20" s="30">
        <f t="shared" si="4"/>
        <v>156463.76</v>
      </c>
      <c r="I20" s="30">
        <f t="shared" si="4"/>
        <v>163179.85</v>
      </c>
      <c r="J20" s="30">
        <f t="shared" si="4"/>
        <v>38516.62</v>
      </c>
      <c r="K20" s="30">
        <f aca="true" t="shared" si="5" ref="K18:K26">SUM(B20:J20)</f>
        <v>1576072.4400000002</v>
      </c>
      <c r="L20"/>
      <c r="M20"/>
      <c r="N20"/>
    </row>
    <row r="21" spans="1:14" ht="16.5" customHeight="1">
      <c r="A21" s="18" t="s">
        <v>24</v>
      </c>
      <c r="B21" s="30">
        <v>48682.83</v>
      </c>
      <c r="C21" s="30">
        <v>50506.33</v>
      </c>
      <c r="D21" s="30">
        <v>56089.55</v>
      </c>
      <c r="E21" s="30">
        <v>33950.17</v>
      </c>
      <c r="F21" s="30">
        <v>38424.56</v>
      </c>
      <c r="G21" s="30">
        <v>33692.08</v>
      </c>
      <c r="H21" s="30">
        <v>39829.35</v>
      </c>
      <c r="I21" s="30">
        <v>72422.03</v>
      </c>
      <c r="J21" s="30">
        <v>18420.43</v>
      </c>
      <c r="K21" s="30">
        <f t="shared" si="5"/>
        <v>392017.33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1320.84</v>
      </c>
      <c r="C24" s="30">
        <v>1258.32</v>
      </c>
      <c r="D24" s="30">
        <v>1539.68</v>
      </c>
      <c r="E24" s="30">
        <v>945.69</v>
      </c>
      <c r="F24" s="30">
        <v>956.11</v>
      </c>
      <c r="G24" s="30">
        <v>1042.08</v>
      </c>
      <c r="H24" s="30">
        <v>948.3</v>
      </c>
      <c r="I24" s="30">
        <v>1331.26</v>
      </c>
      <c r="J24" s="30">
        <v>458.52</v>
      </c>
      <c r="K24" s="30">
        <f t="shared" si="5"/>
        <v>9800.800000000001</v>
      </c>
      <c r="L24"/>
      <c r="M24"/>
      <c r="N24"/>
    </row>
    <row r="25" spans="1:14" ht="16.5" customHeight="1">
      <c r="A25" s="62" t="s">
        <v>72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113023.65000000002</v>
      </c>
      <c r="C29" s="30">
        <f t="shared" si="6"/>
        <v>27127.669999999984</v>
      </c>
      <c r="D29" s="30">
        <f t="shared" si="6"/>
        <v>164149.91000000006</v>
      </c>
      <c r="E29" s="30">
        <f t="shared" si="6"/>
        <v>239464.21999999997</v>
      </c>
      <c r="F29" s="30">
        <f t="shared" si="6"/>
        <v>71101.40000000001</v>
      </c>
      <c r="G29" s="30">
        <f t="shared" si="6"/>
        <v>1039.87000000001</v>
      </c>
      <c r="H29" s="30">
        <f t="shared" si="6"/>
        <v>17109.82</v>
      </c>
      <c r="I29" s="30">
        <f t="shared" si="6"/>
        <v>-11971.89</v>
      </c>
      <c r="J29" s="30">
        <f t="shared" si="6"/>
        <v>22369.239999999998</v>
      </c>
      <c r="K29" s="30">
        <f aca="true" t="shared" si="7" ref="K29:K37">SUM(B29:J29)</f>
        <v>643413.89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-145495.52</v>
      </c>
      <c r="C30" s="30">
        <f t="shared" si="8"/>
        <v>-86381.95000000001</v>
      </c>
      <c r="D30" s="30">
        <f t="shared" si="8"/>
        <v>-101536.62</v>
      </c>
      <c r="E30" s="30">
        <f t="shared" si="8"/>
        <v>-119966.61</v>
      </c>
      <c r="F30" s="30">
        <f t="shared" si="8"/>
        <v>-57499.2</v>
      </c>
      <c r="G30" s="30">
        <f t="shared" si="8"/>
        <v>-109831.9</v>
      </c>
      <c r="H30" s="30">
        <f t="shared" si="8"/>
        <v>-42024.9</v>
      </c>
      <c r="I30" s="30">
        <f t="shared" si="8"/>
        <v>-109385.76999999999</v>
      </c>
      <c r="J30" s="30">
        <f t="shared" si="8"/>
        <v>-26130.01</v>
      </c>
      <c r="K30" s="30">
        <f t="shared" si="7"/>
        <v>-798252.48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-78632.4</v>
      </c>
      <c r="C31" s="30">
        <f aca="true" t="shared" si="9" ref="C31:J31">-ROUND((C9)*$E$3,2)</f>
        <v>-79305.6</v>
      </c>
      <c r="D31" s="30">
        <f t="shared" si="9"/>
        <v>-77444.4</v>
      </c>
      <c r="E31" s="30">
        <f t="shared" si="9"/>
        <v>-51862.8</v>
      </c>
      <c r="F31" s="30">
        <f t="shared" si="9"/>
        <v>-57499.2</v>
      </c>
      <c r="G31" s="30">
        <f t="shared" si="9"/>
        <v>-28349.2</v>
      </c>
      <c r="H31" s="30">
        <f t="shared" si="9"/>
        <v>-25806</v>
      </c>
      <c r="I31" s="30">
        <f t="shared" si="9"/>
        <v>-84075.2</v>
      </c>
      <c r="J31" s="30">
        <f t="shared" si="9"/>
        <v>-18321.6</v>
      </c>
      <c r="K31" s="30">
        <f t="shared" si="7"/>
        <v>-501296.4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-66863.12</v>
      </c>
      <c r="C34" s="30">
        <v>-7076.35</v>
      </c>
      <c r="D34" s="30">
        <v>-24092.22</v>
      </c>
      <c r="E34" s="30">
        <v>-68103.81</v>
      </c>
      <c r="F34" s="26">
        <v>0</v>
      </c>
      <c r="G34" s="30">
        <v>-81482.7</v>
      </c>
      <c r="H34" s="30">
        <v>-16218.9</v>
      </c>
      <c r="I34" s="30">
        <v>-25310.57</v>
      </c>
      <c r="J34" s="30">
        <v>-7808.41</v>
      </c>
      <c r="K34" s="30">
        <f t="shared" si="7"/>
        <v>-296956.08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-7344.71</v>
      </c>
      <c r="C35" s="27">
        <f t="shared" si="10"/>
        <v>-6997.03</v>
      </c>
      <c r="D35" s="27">
        <f t="shared" si="10"/>
        <v>-30944.039999999954</v>
      </c>
      <c r="E35" s="27">
        <f t="shared" si="10"/>
        <v>-5258.64</v>
      </c>
      <c r="F35" s="27">
        <f t="shared" si="10"/>
        <v>-5316.59</v>
      </c>
      <c r="G35" s="27">
        <f t="shared" si="10"/>
        <v>-5794.64</v>
      </c>
      <c r="H35" s="27">
        <f t="shared" si="10"/>
        <v>-5273.13</v>
      </c>
      <c r="I35" s="27">
        <f t="shared" si="10"/>
        <v>-7402.66</v>
      </c>
      <c r="J35" s="27">
        <f t="shared" si="10"/>
        <v>-9029.24</v>
      </c>
      <c r="K35" s="30">
        <f t="shared" si="7"/>
        <v>-83360.67999999996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2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17">
        <v>0</v>
      </c>
      <c r="K43" s="27">
        <f>SUM(B43:J43)</f>
        <v>2538000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2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27">
        <v>-7344.71</v>
      </c>
      <c r="C45" s="27">
        <v>-6997.03</v>
      </c>
      <c r="D45" s="27">
        <v>-8561.59</v>
      </c>
      <c r="E45" s="27">
        <v>-5258.64</v>
      </c>
      <c r="F45" s="27">
        <v>-5316.59</v>
      </c>
      <c r="G45" s="27">
        <v>-5794.64</v>
      </c>
      <c r="H45" s="27">
        <v>-5273.13</v>
      </c>
      <c r="I45" s="27">
        <v>-7402.66</v>
      </c>
      <c r="J45" s="27">
        <v>-2549.64</v>
      </c>
      <c r="K45" s="27">
        <f>SUM(B45:J45)</f>
        <v>-54498.62999999999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265863.88</v>
      </c>
      <c r="C47" s="27">
        <v>120506.65</v>
      </c>
      <c r="D47" s="27">
        <v>296630.57</v>
      </c>
      <c r="E47" s="27">
        <v>364689.47</v>
      </c>
      <c r="F47" s="27">
        <v>133917.19</v>
      </c>
      <c r="G47" s="27">
        <v>116666.41</v>
      </c>
      <c r="H47" s="27">
        <v>64407.85</v>
      </c>
      <c r="I47" s="27">
        <v>104816.54</v>
      </c>
      <c r="J47" s="27">
        <v>57528.49</v>
      </c>
      <c r="K47" s="27">
        <f>SUM(B47:J47)</f>
        <v>1525027.05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1899008.67</v>
      </c>
      <c r="C49" s="27">
        <f>IF(C18+C29+C50&lt;0,0,C18+C29+C50)</f>
        <v>1729553.09</v>
      </c>
      <c r="D49" s="27">
        <f>IF(D18+D29+D50&lt;0,0,D18+D29+D50)</f>
        <v>2248504.18</v>
      </c>
      <c r="E49" s="27">
        <f>IF(E18+E29+E50&lt;0,0,E18+E29+E50)</f>
        <v>1519937.9000000001</v>
      </c>
      <c r="F49" s="27">
        <f>IF(F18+F29+F50&lt;0,0,F18+F29+F50)</f>
        <v>1363401.66</v>
      </c>
      <c r="G49" s="27">
        <f>IF(G18+G29+G50&lt;0,0,G18+G29+G50)</f>
        <v>1409932.6700000004</v>
      </c>
      <c r="H49" s="27">
        <f>IF(H18+H29+H50&lt;0,0,H18+H29+H50)</f>
        <v>1301221.3000000003</v>
      </c>
      <c r="I49" s="27">
        <f>IF(I18+I29+I50&lt;0,0,I18+I29+I50)</f>
        <v>1789061.9100000004</v>
      </c>
      <c r="J49" s="27">
        <f>IF(J18+J29+J50&lt;0,0,J18+J29+J50)</f>
        <v>642161.5400000002</v>
      </c>
      <c r="K49" s="20">
        <f>SUM(B49:J49)</f>
        <v>13902782.920000002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1899008.67</v>
      </c>
      <c r="C55" s="10">
        <f t="shared" si="11"/>
        <v>1729553.09</v>
      </c>
      <c r="D55" s="10">
        <f t="shared" si="11"/>
        <v>2248504.19</v>
      </c>
      <c r="E55" s="10">
        <f t="shared" si="11"/>
        <v>1519937.9</v>
      </c>
      <c r="F55" s="10">
        <f t="shared" si="11"/>
        <v>1363401.66</v>
      </c>
      <c r="G55" s="10">
        <f t="shared" si="11"/>
        <v>1409932.68</v>
      </c>
      <c r="H55" s="10">
        <f t="shared" si="11"/>
        <v>1301221.29</v>
      </c>
      <c r="I55" s="10">
        <f>SUM(I56:I68)</f>
        <v>1789061.9100000001</v>
      </c>
      <c r="J55" s="10">
        <f t="shared" si="11"/>
        <v>642161.53</v>
      </c>
      <c r="K55" s="5">
        <f>SUM(K56:K68)</f>
        <v>13902782.92</v>
      </c>
      <c r="L55" s="9"/>
    </row>
    <row r="56" spans="1:11" ht="16.5" customHeight="1">
      <c r="A56" s="7" t="s">
        <v>56</v>
      </c>
      <c r="B56" s="8">
        <v>1672555.81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1672555.81</v>
      </c>
    </row>
    <row r="57" spans="1:11" ht="16.5" customHeight="1">
      <c r="A57" s="7" t="s">
        <v>57</v>
      </c>
      <c r="B57" s="8">
        <v>226452.86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226452.86</v>
      </c>
    </row>
    <row r="58" spans="1:11" ht="16.5" customHeight="1">
      <c r="A58" s="7" t="s">
        <v>4</v>
      </c>
      <c r="B58" s="6">
        <v>0</v>
      </c>
      <c r="C58" s="8">
        <v>1729553.09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1729553.09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2248504.19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2248504.19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1519937.9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1519937.9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1363401.66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1363401.66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1409932.68</v>
      </c>
      <c r="H62" s="6">
        <v>0</v>
      </c>
      <c r="I62" s="6">
        <v>0</v>
      </c>
      <c r="J62" s="6">
        <v>0</v>
      </c>
      <c r="K62" s="5">
        <f t="shared" si="12"/>
        <v>1409932.68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1301221.29</v>
      </c>
      <c r="I63" s="6">
        <v>0</v>
      </c>
      <c r="J63" s="6">
        <v>0</v>
      </c>
      <c r="K63" s="5">
        <f t="shared" si="12"/>
        <v>1301221.29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685816.05</v>
      </c>
      <c r="J65" s="6">
        <v>0</v>
      </c>
      <c r="K65" s="5">
        <f t="shared" si="12"/>
        <v>685816.05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1103245.86</v>
      </c>
      <c r="J66" s="6">
        <v>0</v>
      </c>
      <c r="K66" s="5">
        <f t="shared" si="12"/>
        <v>1103245.86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642161.53</v>
      </c>
      <c r="K67" s="5">
        <f t="shared" si="12"/>
        <v>642161.53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2022-08-31T11:32:56Z</dcterms:modified>
  <cp:category/>
  <cp:version/>
  <cp:contentType/>
  <cp:contentStatus/>
</cp:coreProperties>
</file>