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<sst xmlns="http://schemas.openxmlformats.org/spreadsheetml/2006/main" count="76" uniqueCount="75">
  <si>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</si>
  <si>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</si>
  <si>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</si>
  <si>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</si>
  <si>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</si>
  <si>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</si>
  <si>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</si>
  <si>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</si>
  <si>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</si>
  <si>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</si>
  <si>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</si>
  <si>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</si>
  <si>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</si>
  <si>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</si>
  <si>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</si>
  <si>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</si>
  <si>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</si>
  <si>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</si>
  <si>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</si>
  <si>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</si>
  <si>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</si>
  <si>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</si>
  <si>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</si>
  <si>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</si>
  <si>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</si>
  <si>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</si>
  <si>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</si>
  <si>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</si>
  <si>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</si>
  <si>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</si>
  <si>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</si>
  <si>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</si>
  <si>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</si>
  <si>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</si>
  <si>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</si>
  <si>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</si>
  <si>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</si>
  <si>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</si>
  <si>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</si>
  <si>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</si>
  <si>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</si>
  <si>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</si>
  <si>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</si>
  <si>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</si>
  <si>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</si>
  <si>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</si>
  <si>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</si>
  <si>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</si>
  <si>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</si>
  <si>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</si>
  <si>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</si>
  <si>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</si>
  <si>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</si>
  <si>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</si>
  <si>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</si>
  <si>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</si>
  <si>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</si>
  <si>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</si>
  <si>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</si>
  <si>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</si>
  <si>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</si>
  <si>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</si>
  <si>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</si>
  <si>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</si>
  <si>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</si>
  <si>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</si>
  <si>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06/08/22 - VENCIMENTO 12/08/22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</si>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</sst>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178443</v>
      </c>
      <c r="C7" s="47">
        <f t="shared" si="0"/>
        <v>144536</v>
      </c>
      <c r="D7" s="47">
        <f t="shared" si="0"/>
        <v>209795</v>
      </c>
      <c r="E7" s="47">
        <f t="shared" si="0"/>
        <v>95204</v>
      </c>
      <c r="F7" s="47">
        <f t="shared" si="0"/>
        <v>133456</v>
      </c>
      <c r="G7" s="47">
        <f t="shared" si="0"/>
        <v>146626</v>
      </c>
      <c r="H7" s="47">
        <f t="shared" si="0"/>
        <v>173009</v>
      </c>
      <c r="I7" s="47">
        <f t="shared" si="0"/>
        <v>209634</v>
      </c>
      <c r="J7" s="47">
        <f t="shared" si="0"/>
        <v>49858</v>
      </c>
      <c r="K7" s="47">
        <f t="shared" si="0"/>
        <v>1340561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13363</v>
      </c>
      <c r="C8" s="45">
        <f t="shared" si="1"/>
        <v>14485</v>
      </c>
      <c r="D8" s="45">
        <f t="shared" si="1"/>
        <v>16239</v>
      </c>
      <c r="E8" s="45">
        <f t="shared" si="1"/>
        <v>8515</v>
      </c>
      <c r="F8" s="45">
        <f t="shared" si="1"/>
        <v>9164</v>
      </c>
      <c r="G8" s="45">
        <f t="shared" si="1"/>
        <v>6152</v>
      </c>
      <c r="H8" s="45">
        <f t="shared" si="1"/>
        <v>5646</v>
      </c>
      <c r="I8" s="45">
        <f t="shared" si="1"/>
        <v>13632</v>
      </c>
      <c r="J8" s="45">
        <f t="shared" si="1"/>
        <v>1772</v>
      </c>
      <c r="K8" s="38">
        <f>SUM(B8:J8)</f>
        <v>88968</v>
      </c>
      <c r="L8"/>
      <c r="M8"/>
      <c r="N8"/>
    </row>
    <row r="9" spans="1:14" ht="16.5" customHeight="1">
      <c r="A9" s="22" t="s">
        <v>32</v>
      </c>
      <c r="B9" s="45">
        <v>13336</v>
      </c>
      <c r="C9" s="45">
        <v>14484</v>
      </c>
      <c r="D9" s="45">
        <v>16239</v>
      </c>
      <c r="E9" s="45">
        <v>8376</v>
      </c>
      <c r="F9" s="45">
        <v>9155</v>
      </c>
      <c r="G9" s="45">
        <v>6145</v>
      </c>
      <c r="H9" s="45">
        <v>5646</v>
      </c>
      <c r="I9" s="45">
        <v>13577</v>
      </c>
      <c r="J9" s="45">
        <v>1772</v>
      </c>
      <c r="K9" s="38">
        <f>SUM(B9:J9)</f>
        <v>88730</v>
      </c>
      <c r="L9"/>
      <c r="M9"/>
      <c r="N9"/>
    </row>
    <row r="10" spans="1:14" ht="16.5" customHeight="1">
      <c r="A10" s="22" t="s">
        <v>31</v>
      </c>
      <c r="B10" s="45">
        <v>27</v>
      </c>
      <c r="C10" s="45">
        <v>1</v>
      </c>
      <c r="D10" s="45">
        <v>0</v>
      </c>
      <c r="E10" s="45">
        <v>139</v>
      </c>
      <c r="F10" s="45">
        <v>9</v>
      </c>
      <c r="G10" s="45">
        <v>7</v>
      </c>
      <c r="H10" s="45">
        <v>0</v>
      </c>
      <c r="I10" s="45">
        <v>55</v>
      </c>
      <c r="J10" s="45">
        <v>0</v>
      </c>
      <c r="K10" s="38">
        <f>SUM(B10:J10)</f>
        <v>238</v>
      </c>
      <c r="L10"/>
      <c r="M10"/>
      <c r="N10"/>
    </row>
    <row r="11" spans="1:14" ht="16.5" customHeight="1">
      <c r="A11" s="44" t="s">
        <v>30</v>
      </c>
      <c r="B11" s="43">
        <v>165080</v>
      </c>
      <c r="C11" s="43">
        <v>130051</v>
      </c>
      <c r="D11" s="43">
        <v>193556</v>
      </c>
      <c r="E11" s="43">
        <v>86689</v>
      </c>
      <c r="F11" s="43">
        <v>124292</v>
      </c>
      <c r="G11" s="43">
        <v>140474</v>
      </c>
      <c r="H11" s="43">
        <v>167363</v>
      </c>
      <c r="I11" s="43">
        <v>196002</v>
      </c>
      <c r="J11" s="43">
        <v>48086</v>
      </c>
      <c r="K11" s="38">
        <f>SUM(B11:J11)</f>
        <v>1251593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1.145994499374867</v>
      </c>
      <c r="C16" s="39">
        <v>1.225388279660149</v>
      </c>
      <c r="D16" s="39">
        <v>1.08330189435691</v>
      </c>
      <c r="E16" s="39">
        <v>1.399947026334803</v>
      </c>
      <c r="F16" s="39">
        <v>1.080426182862424</v>
      </c>
      <c r="G16" s="39">
        <v>1.190085403700868</v>
      </c>
      <c r="H16" s="39">
        <v>1.119327417121962</v>
      </c>
      <c r="I16" s="39">
        <v>1.129908440218958</v>
      </c>
      <c r="J16" s="39">
        <v>1.052744235644444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947377.83</v>
      </c>
      <c r="C18" s="36">
        <f aca="true" t="shared" si="2" ref="C18:J18">SUM(C19:C27)</f>
        <v>914366.6900000001</v>
      </c>
      <c r="D18" s="36">
        <f t="shared" si="2"/>
        <v>1289579.93</v>
      </c>
      <c r="E18" s="36">
        <f t="shared" si="2"/>
        <v>660518.89</v>
      </c>
      <c r="F18" s="36">
        <f t="shared" si="2"/>
        <v>755234.77</v>
      </c>
      <c r="G18" s="36">
        <f t="shared" si="2"/>
        <v>915029.7000000001</v>
      </c>
      <c r="H18" s="36">
        <f t="shared" si="2"/>
        <v>819487.2300000001</v>
      </c>
      <c r="I18" s="36">
        <f t="shared" si="2"/>
        <v>1017781.9700000001</v>
      </c>
      <c r="J18" s="36">
        <f t="shared" si="2"/>
        <v>250456.62999999998</v>
      </c>
      <c r="K18" s="36">
        <f>SUM(B18:J18)</f>
        <v>7569833.640000001</v>
      </c>
      <c r="L18"/>
      <c r="M18"/>
      <c r="N18"/>
    </row>
    <row r="19" spans="1:14" ht="16.5" customHeight="1">
      <c r="A19" s="35" t="s">
        <v>27</v>
      </c>
      <c r="B19" s="61">
        <f>ROUND((B13+B14)*B7,2)</f>
        <v>801405.36</v>
      </c>
      <c r="C19" s="61">
        <f aca="true" t="shared" si="3" ref="C19:J19">ROUND((C13+C14)*C7,2)</f>
        <v>713126.17</v>
      </c>
      <c r="D19" s="61">
        <f t="shared" si="3"/>
        <v>1147473.75</v>
      </c>
      <c r="E19" s="61">
        <f t="shared" si="3"/>
        <v>452733.1</v>
      </c>
      <c r="F19" s="61">
        <f t="shared" si="3"/>
        <v>671603.97</v>
      </c>
      <c r="G19" s="61">
        <f t="shared" si="3"/>
        <v>745358.61</v>
      </c>
      <c r="H19" s="61">
        <f t="shared" si="3"/>
        <v>700253.93</v>
      </c>
      <c r="I19" s="61">
        <f t="shared" si="3"/>
        <v>857088.61</v>
      </c>
      <c r="J19" s="61">
        <f t="shared" si="3"/>
        <v>230653.08</v>
      </c>
      <c r="K19" s="30">
        <f>SUM(B19:J19)</f>
        <v>6319696.580000001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117000.77</v>
      </c>
      <c r="C20" s="30">
        <f t="shared" si="4"/>
        <v>160730.28</v>
      </c>
      <c r="D20" s="30">
        <f t="shared" si="4"/>
        <v>95586.74</v>
      </c>
      <c r="E20" s="30">
        <f t="shared" si="4"/>
        <v>181069.26</v>
      </c>
      <c r="F20" s="30">
        <f t="shared" si="4"/>
        <v>54014.54</v>
      </c>
      <c r="G20" s="30">
        <f t="shared" si="4"/>
        <v>141681.79</v>
      </c>
      <c r="H20" s="30">
        <f t="shared" si="4"/>
        <v>83559.49</v>
      </c>
      <c r="I20" s="30">
        <f t="shared" si="4"/>
        <v>111343.04</v>
      </c>
      <c r="J20" s="30">
        <f t="shared" si="4"/>
        <v>12165.62</v>
      </c>
      <c r="K20" s="30">
        <f aca="true" t="shared" si="5" ref="K18:K26">SUM(B20:J20)</f>
        <v>957151.5300000001</v>
      </c>
      <c r="L20"/>
      <c r="M20"/>
      <c r="N20"/>
    </row>
    <row r="21" spans="1:14" ht="16.5" customHeight="1">
      <c r="A21" s="18" t="s">
        <v>25</v>
      </c>
      <c r="B21" s="30">
        <v>24853.97</v>
      </c>
      <c r="C21" s="30">
        <v>34821.6</v>
      </c>
      <c r="D21" s="30">
        <v>38418.56</v>
      </c>
      <c r="E21" s="30">
        <v>21675.08</v>
      </c>
      <c r="F21" s="30">
        <v>26136.62</v>
      </c>
      <c r="G21" s="30">
        <v>24221.74</v>
      </c>
      <c r="H21" s="30">
        <v>30294.75</v>
      </c>
      <c r="I21" s="30">
        <v>43365.29</v>
      </c>
      <c r="J21" s="30">
        <v>11797.39</v>
      </c>
      <c r="K21" s="30">
        <f t="shared" si="5"/>
        <v>255585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1190.58</v>
      </c>
      <c r="C24" s="30">
        <v>1148.9</v>
      </c>
      <c r="D24" s="30">
        <v>1620.44</v>
      </c>
      <c r="E24" s="30">
        <v>831.06</v>
      </c>
      <c r="F24" s="30">
        <v>948.3</v>
      </c>
      <c r="G24" s="30">
        <v>1151.5</v>
      </c>
      <c r="H24" s="30">
        <v>1029.06</v>
      </c>
      <c r="I24" s="30">
        <v>1279.16</v>
      </c>
      <c r="J24" s="30">
        <v>315.23</v>
      </c>
      <c r="K24" s="30">
        <f t="shared" si="5"/>
        <v>9514.23</v>
      </c>
      <c r="L24"/>
      <c r="M24"/>
      <c r="N24"/>
    </row>
    <row r="25" spans="1:14" ht="16.5" customHeight="1">
      <c r="A25" s="62" t="s">
        <v>73</v>
      </c>
      <c r="B25" s="30">
        <v>857.63</v>
      </c>
      <c r="C25" s="30">
        <v>790.68</v>
      </c>
      <c r="D25" s="30">
        <v>949.02</v>
      </c>
      <c r="E25" s="30">
        <v>551.98</v>
      </c>
      <c r="F25" s="30">
        <v>575.59</v>
      </c>
      <c r="G25" s="30">
        <v>656.05</v>
      </c>
      <c r="H25" s="30">
        <v>662.99</v>
      </c>
      <c r="I25" s="30">
        <v>952.55</v>
      </c>
      <c r="J25" s="30">
        <v>301.83</v>
      </c>
      <c r="K25" s="30">
        <f t="shared" si="5"/>
        <v>6298.32</v>
      </c>
      <c r="L25"/>
      <c r="M25"/>
      <c r="N25"/>
    </row>
    <row r="26" spans="1:14" ht="16.5" customHeight="1">
      <c r="A26" s="62" t="s">
        <v>74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-65298.78</v>
      </c>
      <c r="C29" s="30">
        <f t="shared" si="6"/>
        <v>-70118.2</v>
      </c>
      <c r="D29" s="30">
        <f t="shared" si="6"/>
        <v>-957844.72</v>
      </c>
      <c r="E29" s="30">
        <f t="shared" si="6"/>
        <v>-41475.630000000005</v>
      </c>
      <c r="F29" s="30">
        <f t="shared" si="6"/>
        <v>-45555.13</v>
      </c>
      <c r="G29" s="30">
        <f t="shared" si="6"/>
        <v>-33441.08</v>
      </c>
      <c r="H29" s="30">
        <f t="shared" si="6"/>
        <v>-606564.61</v>
      </c>
      <c r="I29" s="30">
        <f t="shared" si="6"/>
        <v>-66851.73000000001</v>
      </c>
      <c r="J29" s="30">
        <f t="shared" si="6"/>
        <v>-16029.279999999999</v>
      </c>
      <c r="K29" s="30">
        <f aca="true" t="shared" si="7" ref="K29:K37">SUM(B29:J29)</f>
        <v>-1903179.16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-58678.4</v>
      </c>
      <c r="C30" s="30">
        <f t="shared" si="8"/>
        <v>-63729.6</v>
      </c>
      <c r="D30" s="30">
        <f t="shared" si="8"/>
        <v>-71451.6</v>
      </c>
      <c r="E30" s="30">
        <f t="shared" si="8"/>
        <v>-36854.4</v>
      </c>
      <c r="F30" s="30">
        <f t="shared" si="8"/>
        <v>-40282</v>
      </c>
      <c r="G30" s="30">
        <f t="shared" si="8"/>
        <v>-27038</v>
      </c>
      <c r="H30" s="30">
        <f t="shared" si="8"/>
        <v>-24842.4</v>
      </c>
      <c r="I30" s="30">
        <f t="shared" si="8"/>
        <v>-59738.8</v>
      </c>
      <c r="J30" s="30">
        <f t="shared" si="8"/>
        <v>-7796.8</v>
      </c>
      <c r="K30" s="30">
        <f t="shared" si="7"/>
        <v>-390412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-58678.4</v>
      </c>
      <c r="C31" s="30">
        <f aca="true" t="shared" si="9" ref="C31:J31">-ROUND((C9)*$E$3,2)</f>
        <v>-63729.6</v>
      </c>
      <c r="D31" s="30">
        <f t="shared" si="9"/>
        <v>-71451.6</v>
      </c>
      <c r="E31" s="30">
        <f t="shared" si="9"/>
        <v>-36854.4</v>
      </c>
      <c r="F31" s="30">
        <f t="shared" si="9"/>
        <v>-40282</v>
      </c>
      <c r="G31" s="30">
        <f t="shared" si="9"/>
        <v>-27038</v>
      </c>
      <c r="H31" s="30">
        <f t="shared" si="9"/>
        <v>-24842.4</v>
      </c>
      <c r="I31" s="30">
        <f t="shared" si="9"/>
        <v>-59738.8</v>
      </c>
      <c r="J31" s="30">
        <f t="shared" si="9"/>
        <v>-7796.8</v>
      </c>
      <c r="K31" s="30">
        <f t="shared" si="7"/>
        <v>-390412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-6620.38</v>
      </c>
      <c r="C35" s="27">
        <f t="shared" si="10"/>
        <v>-6388.6</v>
      </c>
      <c r="D35" s="27">
        <f t="shared" si="10"/>
        <v>-886393.12</v>
      </c>
      <c r="E35" s="27">
        <f t="shared" si="10"/>
        <v>-4621.23</v>
      </c>
      <c r="F35" s="27">
        <f t="shared" si="10"/>
        <v>-5273.13</v>
      </c>
      <c r="G35" s="27">
        <f t="shared" si="10"/>
        <v>-6403.08</v>
      </c>
      <c r="H35" s="27">
        <f t="shared" si="10"/>
        <v>-581722.21</v>
      </c>
      <c r="I35" s="27">
        <f t="shared" si="10"/>
        <v>-7112.93</v>
      </c>
      <c r="J35" s="27">
        <f t="shared" si="10"/>
        <v>-8232.48</v>
      </c>
      <c r="K35" s="30">
        <f t="shared" si="7"/>
        <v>-1512767.16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-855000</v>
      </c>
      <c r="E44" s="17">
        <v>0</v>
      </c>
      <c r="F44" s="17">
        <v>0</v>
      </c>
      <c r="G44" s="17">
        <v>0</v>
      </c>
      <c r="H44" s="17">
        <v>-576000</v>
      </c>
      <c r="I44" s="17">
        <v>0</v>
      </c>
      <c r="J44" s="17">
        <v>0</v>
      </c>
      <c r="K44" s="17">
        <f>SUM(B44:J44)</f>
        <v>-1431000</v>
      </c>
      <c r="L44" s="24"/>
      <c r="M44"/>
      <c r="N44"/>
    </row>
    <row r="45" spans="1:14" s="23" customFormat="1" ht="16.5" customHeight="1">
      <c r="A45" s="25" t="s">
        <v>69</v>
      </c>
      <c r="B45" s="17">
        <v>-6620.38</v>
      </c>
      <c r="C45" s="17">
        <v>-6388.6</v>
      </c>
      <c r="D45" s="17">
        <v>-9010.67</v>
      </c>
      <c r="E45" s="17">
        <v>-4621.23</v>
      </c>
      <c r="F45" s="17">
        <v>-5273.13</v>
      </c>
      <c r="G45" s="17">
        <v>-6403.08</v>
      </c>
      <c r="H45" s="17">
        <v>-5722.21</v>
      </c>
      <c r="I45" s="17">
        <v>-7112.93</v>
      </c>
      <c r="J45" s="17">
        <v>-1752.88</v>
      </c>
      <c r="K45" s="17">
        <f>SUM(B45:J45)</f>
        <v>-52905.11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882079.0499999999</v>
      </c>
      <c r="C49" s="27">
        <f>IF(C18+C29+C50&lt;0,0,C18+C29+C50)</f>
        <v>844248.4900000001</v>
      </c>
      <c r="D49" s="27">
        <f>IF(D18+D29+D50&lt;0,0,D18+D29+D50)</f>
        <v>331735.20999999996</v>
      </c>
      <c r="E49" s="27">
        <f>IF(E18+E29+E50&lt;0,0,E18+E29+E50)</f>
        <v>619043.26</v>
      </c>
      <c r="F49" s="27">
        <f>IF(F18+F29+F50&lt;0,0,F18+F29+F50)</f>
        <v>709679.64</v>
      </c>
      <c r="G49" s="27">
        <f>IF(G18+G29+G50&lt;0,0,G18+G29+G50)</f>
        <v>881588.6200000001</v>
      </c>
      <c r="H49" s="27">
        <f>IF(H18+H29+H50&lt;0,0,H18+H29+H50)</f>
        <v>212922.6200000001</v>
      </c>
      <c r="I49" s="27">
        <f>IF(I18+I29+I50&lt;0,0,I18+I29+I50)</f>
        <v>950930.2400000001</v>
      </c>
      <c r="J49" s="27">
        <f>IF(J18+J29+J50&lt;0,0,J18+J29+J50)</f>
        <v>234427.34999999998</v>
      </c>
      <c r="K49" s="20">
        <f>SUM(B49:J49)</f>
        <v>5666654.4799999995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882079.05</v>
      </c>
      <c r="C55" s="10">
        <f t="shared" si="11"/>
        <v>844248.49</v>
      </c>
      <c r="D55" s="10">
        <f t="shared" si="11"/>
        <v>331735.21</v>
      </c>
      <c r="E55" s="10">
        <f t="shared" si="11"/>
        <v>619043.26</v>
      </c>
      <c r="F55" s="10">
        <f t="shared" si="11"/>
        <v>709679.65</v>
      </c>
      <c r="G55" s="10">
        <f t="shared" si="11"/>
        <v>881588.62</v>
      </c>
      <c r="H55" s="10">
        <f t="shared" si="11"/>
        <v>212922.62</v>
      </c>
      <c r="I55" s="10">
        <f>SUM(I56:I68)</f>
        <v>950930.24</v>
      </c>
      <c r="J55" s="10">
        <f t="shared" si="11"/>
        <v>234427.35</v>
      </c>
      <c r="K55" s="5">
        <f>SUM(K56:K68)</f>
        <v>5666654.489999998</v>
      </c>
      <c r="L55" s="9"/>
    </row>
    <row r="56" spans="1:11" ht="16.5" customHeight="1">
      <c r="A56" s="7" t="s">
        <v>57</v>
      </c>
      <c r="B56" s="8">
        <v>771113.51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771113.51</v>
      </c>
    </row>
    <row r="57" spans="1:11" ht="16.5" customHeight="1">
      <c r="A57" s="7" t="s">
        <v>58</v>
      </c>
      <c r="B57" s="8">
        <v>110965.54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110965.54</v>
      </c>
    </row>
    <row r="58" spans="1:11" ht="16.5" customHeight="1">
      <c r="A58" s="7" t="s">
        <v>4</v>
      </c>
      <c r="B58" s="6">
        <v>0</v>
      </c>
      <c r="C58" s="8">
        <v>844248.49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844248.49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331735.21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331735.21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619043.26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619043.26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709679.65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709679.65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881588.62</v>
      </c>
      <c r="H62" s="6">
        <v>0</v>
      </c>
      <c r="I62" s="6">
        <v>0</v>
      </c>
      <c r="J62" s="6">
        <v>0</v>
      </c>
      <c r="K62" s="5">
        <f t="shared" si="12"/>
        <v>881588.62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212922.62</v>
      </c>
      <c r="I63" s="6">
        <v>0</v>
      </c>
      <c r="J63" s="6">
        <v>0</v>
      </c>
      <c r="K63" s="5">
        <f t="shared" si="12"/>
        <v>212922.62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357930.14</v>
      </c>
      <c r="J65" s="6">
        <v>0</v>
      </c>
      <c r="K65" s="5">
        <f t="shared" si="12"/>
        <v>357930.14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593000.1</v>
      </c>
      <c r="J66" s="6">
        <v>0</v>
      </c>
      <c r="K66" s="5">
        <f t="shared" si="12"/>
        <v>593000.1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234427.35</v>
      </c>
      <c r="K67" s="5">
        <f t="shared" si="12"/>
        <v>234427.35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2022-08-11T18:15:26Z</dcterms:modified>
  <cp:category/>
  <cp:version/>
  <cp:contentType/>
  <cp:contentStatus/>
</cp:coreProperties>
</file>