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<sst xmlns="http://schemas.openxmlformats.org/spreadsheetml/2006/main" count="82" uniqueCount="81">
  <si>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</si>
  <si>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</si>
  <si>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</si>
  <si>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</si>
  <si>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</si>
  <si>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</si>
  <si>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</si>
  <si>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</si>
  <si>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</si>
  <si>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</si>
  <si>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</si>
  <si>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</si>
  <si>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</si>
  <si>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</si>
  <si>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</si>
  <si>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</si>
  <si>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</si>
  <si>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</si>
  <si>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</si>
  <si>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</si>
  <si>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</si>
  <si>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</si>
  <si>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</si>
  <si>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</si>
  <si>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</si>
  <si>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</si>
  <si>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</si>
  <si>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</si>
  <si>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</si>
  <si>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</si>
  <si>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</si>
  <si>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</si>
  <si>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</si>
  <si>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</si>
  <si>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</si>
  <si>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</si>
  <si>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</si>
  <si>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</si>
  <si>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</si>
  <si>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</si>
  <si>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</si>
  <si>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</si>
  <si>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</si>
  <si>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</si>
  <si>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</si>
  <si>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</si>
  <si>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</si>
  <si>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</si>
  <si>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</si>
  <si>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</si>
  <si>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</si>
  <si>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</si>
  <si>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</si>
  <si>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</si>
  <si>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</si>
  <si>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</si>
  <si>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</si>
  <si>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</si>
  <si>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</si>
  <si>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</si>
  <si>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</si>
  <si>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</si>
  <si>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</si>
  <si>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</si>
  <si>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</si>
  <si>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</si>
  <si>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</si>
  <si>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</si>
  <si>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</si>
  <si>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</si>
  <si>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</si>
  <si>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</si>
  <si>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18/08/22 - VENCIMENTO 25/08/22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</si>
  <si>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</si>
  <si>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</si>
  <si>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</si>
  <si>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</si>
  <si>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</si>
  <si>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</si>
  <si>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7.15. Consórcio KBPX</t>
  </si>
  <si>
    <t>¹ Revisões de julho: passageiros (21.149 pass.), fator de transição e ar condicionado.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</si>
</sst>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92414</v>
      </c>
      <c r="C7" s="10">
        <f>C8+C11</f>
        <v>108538</v>
      </c>
      <c r="D7" s="10">
        <f aca="true" t="shared" si="0" ref="D7:K7">D8+D11</f>
        <v>321825</v>
      </c>
      <c r="E7" s="10">
        <f t="shared" si="0"/>
        <v>255818</v>
      </c>
      <c r="F7" s="10">
        <f t="shared" si="0"/>
        <v>273333</v>
      </c>
      <c r="G7" s="10">
        <f t="shared" si="0"/>
        <v>150991</v>
      </c>
      <c r="H7" s="10">
        <f t="shared" si="0"/>
        <v>82208</v>
      </c>
      <c r="I7" s="10">
        <f t="shared" si="0"/>
        <v>119824</v>
      </c>
      <c r="J7" s="10">
        <f t="shared" si="0"/>
        <v>126624</v>
      </c>
      <c r="K7" s="10">
        <f t="shared" si="0"/>
        <v>220682</v>
      </c>
      <c r="L7" s="10">
        <f>SUM(B7:K7)</f>
        <v>1752257</v>
      </c>
      <c r="M7" s="11"/>
    </row>
    <row r="8" spans="1:13" ht="17.25" customHeight="1">
      <c r="A8" s="12" t="s">
        <v>18</v>
      </c>
      <c r="B8" s="13">
        <f>B9+B10</f>
        <v>5870</v>
      </c>
      <c r="C8" s="13">
        <f aca="true" t="shared" si="1" ref="C8:K8">C9+C10</f>
        <v>6203</v>
      </c>
      <c r="D8" s="13">
        <f t="shared" si="1"/>
        <v>18318</v>
      </c>
      <c r="E8" s="13">
        <f t="shared" si="1"/>
        <v>12729</v>
      </c>
      <c r="F8" s="13">
        <f t="shared" si="1"/>
        <v>12600</v>
      </c>
      <c r="G8" s="13">
        <f t="shared" si="1"/>
        <v>9623</v>
      </c>
      <c r="H8" s="13">
        <f t="shared" si="1"/>
        <v>4746</v>
      </c>
      <c r="I8" s="13">
        <f t="shared" si="1"/>
        <v>5254</v>
      </c>
      <c r="J8" s="13">
        <f t="shared" si="1"/>
        <v>7753</v>
      </c>
      <c r="K8" s="13">
        <f t="shared" si="1"/>
        <v>11944</v>
      </c>
      <c r="L8" s="13">
        <f>SUM(B8:K8)</f>
        <v>95040</v>
      </c>
      <c r="M8"/>
    </row>
    <row r="9" spans="1:13" ht="17.25" customHeight="1">
      <c r="A9" s="14" t="s">
        <v>19</v>
      </c>
      <c r="B9" s="15">
        <v>5868</v>
      </c>
      <c r="C9" s="15">
        <v>6203</v>
      </c>
      <c r="D9" s="15">
        <v>18318</v>
      </c>
      <c r="E9" s="15">
        <v>12729</v>
      </c>
      <c r="F9" s="15">
        <v>12600</v>
      </c>
      <c r="G9" s="15">
        <v>9623</v>
      </c>
      <c r="H9" s="15">
        <v>4691</v>
      </c>
      <c r="I9" s="15">
        <v>5254</v>
      </c>
      <c r="J9" s="15">
        <v>7753</v>
      </c>
      <c r="K9" s="15">
        <v>11944</v>
      </c>
      <c r="L9" s="13">
        <f>SUM(B9:K9)</f>
        <v>94983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55</v>
      </c>
      <c r="I10" s="15">
        <v>0</v>
      </c>
      <c r="J10" s="15">
        <v>0</v>
      </c>
      <c r="K10" s="15">
        <v>0</v>
      </c>
      <c r="L10" s="13">
        <f>SUM(B10:K10)</f>
        <v>57</v>
      </c>
      <c r="M10"/>
    </row>
    <row r="11" spans="1:13" ht="17.25" customHeight="1">
      <c r="A11" s="12" t="s">
        <v>21</v>
      </c>
      <c r="B11" s="15">
        <v>86544</v>
      </c>
      <c r="C11" s="15">
        <v>102335</v>
      </c>
      <c r="D11" s="15">
        <v>303507</v>
      </c>
      <c r="E11" s="15">
        <v>243089</v>
      </c>
      <c r="F11" s="15">
        <v>260733</v>
      </c>
      <c r="G11" s="15">
        <v>141368</v>
      </c>
      <c r="H11" s="15">
        <v>77462</v>
      </c>
      <c r="I11" s="15">
        <v>114570</v>
      </c>
      <c r="J11" s="15">
        <v>118871</v>
      </c>
      <c r="K11" s="15">
        <v>208738</v>
      </c>
      <c r="L11" s="13">
        <f>SUM(B11:K11)</f>
        <v>1657217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73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1.221595412105258</v>
      </c>
      <c r="C16" s="22">
        <v>1.19052349190471</v>
      </c>
      <c r="D16" s="22">
        <v>1.065916826980405</v>
      </c>
      <c r="E16" s="22">
        <v>1.079889688891732</v>
      </c>
      <c r="F16" s="22">
        <v>1.196397401639286</v>
      </c>
      <c r="G16" s="22">
        <v>1.187232774826479</v>
      </c>
      <c r="H16" s="22">
        <v>1.077269224455947</v>
      </c>
      <c r="I16" s="22">
        <v>1.174857492991874</v>
      </c>
      <c r="J16" s="22">
        <v>1.264369494576517</v>
      </c>
      <c r="K16" s="22">
        <v>1.109132304245611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SUM(B19:B26)</f>
        <v>814030.88</v>
      </c>
      <c r="C18" s="25">
        <f aca="true" t="shared" si="2" ref="C18:K18">SUM(C19:C26)</f>
        <v>543486.3500000001</v>
      </c>
      <c r="D18" s="25">
        <f t="shared" si="2"/>
        <v>1731613.1000000003</v>
      </c>
      <c r="E18" s="25">
        <f t="shared" si="2"/>
        <v>1405356.0800000003</v>
      </c>
      <c r="F18" s="25">
        <f t="shared" si="2"/>
        <v>1486849.63</v>
      </c>
      <c r="G18" s="25">
        <f t="shared" si="2"/>
        <v>896995.2400000001</v>
      </c>
      <c r="H18" s="25">
        <f t="shared" si="2"/>
        <v>490217.25999999995</v>
      </c>
      <c r="I18" s="25">
        <f t="shared" si="2"/>
        <v>633313.2100000002</v>
      </c>
      <c r="J18" s="25">
        <f t="shared" si="2"/>
        <v>779686.06</v>
      </c>
      <c r="K18" s="25">
        <f t="shared" si="2"/>
        <v>973011.0699999998</v>
      </c>
      <c r="L18" s="25">
        <f>SUM(B18:K18)</f>
        <v>9754558.88</v>
      </c>
      <c r="M18"/>
    </row>
    <row r="19" spans="1:13" ht="17.25" customHeight="1">
      <c r="A19" s="26" t="s">
        <v>24</v>
      </c>
      <c r="B19" s="60">
        <f>ROUND((B13+B14)*B7,2)</f>
        <v>661591.83</v>
      </c>
      <c r="C19" s="60">
        <f aca="true" t="shared" si="3" ref="C19:K19">ROUND((C13+C14)*C7,2)</f>
        <v>445396.54</v>
      </c>
      <c r="D19" s="60">
        <f t="shared" si="3"/>
        <v>1571793.3</v>
      </c>
      <c r="E19" s="60">
        <f t="shared" si="3"/>
        <v>1265582.81</v>
      </c>
      <c r="F19" s="60">
        <f t="shared" si="3"/>
        <v>1194793.21</v>
      </c>
      <c r="G19" s="60">
        <f t="shared" si="3"/>
        <v>725723.14</v>
      </c>
      <c r="H19" s="60">
        <f t="shared" si="3"/>
        <v>435242.04</v>
      </c>
      <c r="I19" s="60">
        <f t="shared" si="3"/>
        <v>525979.43</v>
      </c>
      <c r="J19" s="60">
        <f t="shared" si="3"/>
        <v>598614.96</v>
      </c>
      <c r="K19" s="60">
        <f t="shared" si="3"/>
        <v>851942.86</v>
      </c>
      <c r="L19" s="33">
        <f>SUM(B19:K19)</f>
        <v>8276660.119999999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146605.71</v>
      </c>
      <c r="C20" s="33">
        <f t="shared" si="4"/>
        <v>84858.5</v>
      </c>
      <c r="D20" s="33">
        <f t="shared" si="4"/>
        <v>103607.63</v>
      </c>
      <c r="E20" s="33">
        <f t="shared" si="4"/>
        <v>101107.02</v>
      </c>
      <c r="F20" s="33">
        <f t="shared" si="4"/>
        <v>234654.28</v>
      </c>
      <c r="G20" s="33">
        <f t="shared" si="4"/>
        <v>135879.16</v>
      </c>
      <c r="H20" s="33">
        <f t="shared" si="4"/>
        <v>33630.81</v>
      </c>
      <c r="I20" s="33">
        <f t="shared" si="4"/>
        <v>91971.44</v>
      </c>
      <c r="J20" s="33">
        <f t="shared" si="4"/>
        <v>158255.53</v>
      </c>
      <c r="K20" s="33">
        <f t="shared" si="4"/>
        <v>92974.49</v>
      </c>
      <c r="L20" s="33">
        <f aca="true" t="shared" si="5" ref="L19:L26">SUM(B20:K20)</f>
        <v>1183544.57</v>
      </c>
      <c r="M20"/>
    </row>
    <row r="21" spans="1:13" ht="17.25" customHeight="1">
      <c r="A21" s="27" t="s">
        <v>26</v>
      </c>
      <c r="B21" s="33">
        <v>3039.6</v>
      </c>
      <c r="C21" s="33">
        <v>10752.1</v>
      </c>
      <c r="D21" s="33">
        <v>50322.94</v>
      </c>
      <c r="E21" s="33">
        <v>33287.82</v>
      </c>
      <c r="F21" s="33">
        <v>53617.2</v>
      </c>
      <c r="G21" s="33">
        <v>34205.65</v>
      </c>
      <c r="H21" s="33">
        <v>18949.29</v>
      </c>
      <c r="I21" s="33">
        <v>12760.95</v>
      </c>
      <c r="J21" s="33">
        <v>18294.07</v>
      </c>
      <c r="K21" s="33">
        <v>23261.38</v>
      </c>
      <c r="L21" s="33">
        <f t="shared" si="5"/>
        <v>258491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609.62</v>
      </c>
      <c r="C24" s="33">
        <v>409.02</v>
      </c>
      <c r="D24" s="33">
        <v>1300</v>
      </c>
      <c r="E24" s="33">
        <v>1055.11</v>
      </c>
      <c r="F24" s="33">
        <v>1115.03</v>
      </c>
      <c r="G24" s="33">
        <v>672.14</v>
      </c>
      <c r="H24" s="33">
        <v>367.33</v>
      </c>
      <c r="I24" s="33">
        <v>474.15</v>
      </c>
      <c r="J24" s="33">
        <v>586.17</v>
      </c>
      <c r="K24" s="33">
        <v>729.46</v>
      </c>
      <c r="L24" s="33">
        <f t="shared" si="5"/>
        <v>7318.03</v>
      </c>
      <c r="M24"/>
    </row>
    <row r="25" spans="1:13" ht="17.25" customHeight="1">
      <c r="A25" s="27" t="s">
        <v>76</v>
      </c>
      <c r="B25" s="33">
        <v>314.15</v>
      </c>
      <c r="C25" s="33">
        <v>236.73</v>
      </c>
      <c r="D25" s="33">
        <v>770.81</v>
      </c>
      <c r="E25" s="33">
        <v>589.47</v>
      </c>
      <c r="F25" s="33">
        <v>642.98</v>
      </c>
      <c r="G25" s="33">
        <v>358.79</v>
      </c>
      <c r="H25" s="33">
        <v>203.45</v>
      </c>
      <c r="I25" s="33">
        <v>271.27</v>
      </c>
      <c r="J25" s="33">
        <v>326.81</v>
      </c>
      <c r="K25" s="33">
        <v>440.82</v>
      </c>
      <c r="L25" s="33">
        <f t="shared" si="5"/>
        <v>4155.28</v>
      </c>
      <c r="M25"/>
    </row>
    <row r="26" spans="1:13" ht="17.25" customHeight="1">
      <c r="A26" s="27" t="s">
        <v>77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-133105.71</v>
      </c>
      <c r="C29" s="33">
        <f t="shared" si="6"/>
        <v>-27222.410000000003</v>
      </c>
      <c r="D29" s="33">
        <f t="shared" si="6"/>
        <v>-85930.63999999998</v>
      </c>
      <c r="E29" s="33">
        <f t="shared" si="6"/>
        <v>-119464.9799999999</v>
      </c>
      <c r="F29" s="33">
        <f t="shared" si="6"/>
        <v>-60879.740000000005</v>
      </c>
      <c r="G29" s="33">
        <f t="shared" si="6"/>
        <v>-54813.09</v>
      </c>
      <c r="H29" s="33">
        <f t="shared" si="6"/>
        <v>-32157.890000000003</v>
      </c>
      <c r="I29" s="33">
        <f t="shared" si="6"/>
        <v>378015.37</v>
      </c>
      <c r="J29" s="33">
        <f t="shared" si="6"/>
        <v>-36386.92999999999</v>
      </c>
      <c r="K29" s="33">
        <f t="shared" si="6"/>
        <v>-57068.96</v>
      </c>
      <c r="L29" s="33">
        <f aca="true" t="shared" si="7" ref="L29:L36">SUM(B29:K29)</f>
        <v>-229014.97999999984</v>
      </c>
      <c r="M29"/>
    </row>
    <row r="30" spans="1:13" ht="18.75" customHeight="1">
      <c r="A30" s="27" t="s">
        <v>30</v>
      </c>
      <c r="B30" s="33">
        <f>B31+B32+B33+B34</f>
        <v>-25819.2</v>
      </c>
      <c r="C30" s="33">
        <f aca="true" t="shared" si="8" ref="C30:K30">C31+C32+C33+C34</f>
        <v>-27293.2</v>
      </c>
      <c r="D30" s="33">
        <f t="shared" si="8"/>
        <v>-80599.2</v>
      </c>
      <c r="E30" s="33">
        <f t="shared" si="8"/>
        <v>-56007.6</v>
      </c>
      <c r="F30" s="33">
        <f t="shared" si="8"/>
        <v>-55440</v>
      </c>
      <c r="G30" s="33">
        <f t="shared" si="8"/>
        <v>-42341.2</v>
      </c>
      <c r="H30" s="33">
        <f t="shared" si="8"/>
        <v>-20640.4</v>
      </c>
      <c r="I30" s="33">
        <f t="shared" si="8"/>
        <v>-33281.7</v>
      </c>
      <c r="J30" s="33">
        <f t="shared" si="8"/>
        <v>-34113.2</v>
      </c>
      <c r="K30" s="33">
        <f t="shared" si="8"/>
        <v>-52553.6</v>
      </c>
      <c r="L30" s="33">
        <f t="shared" si="7"/>
        <v>-428089.30000000005</v>
      </c>
      <c r="M30"/>
    </row>
    <row r="31" spans="1:13" s="36" customFormat="1" ht="18.75" customHeight="1">
      <c r="A31" s="34" t="s">
        <v>54</v>
      </c>
      <c r="B31" s="33">
        <f>-ROUND((B9)*$E$3,2)</f>
        <v>-25819.2</v>
      </c>
      <c r="C31" s="33">
        <f aca="true" t="shared" si="9" ref="C31:K31">-ROUND((C9)*$E$3,2)</f>
        <v>-27293.2</v>
      </c>
      <c r="D31" s="33">
        <f t="shared" si="9"/>
        <v>-80599.2</v>
      </c>
      <c r="E31" s="33">
        <f t="shared" si="9"/>
        <v>-56007.6</v>
      </c>
      <c r="F31" s="33">
        <f t="shared" si="9"/>
        <v>-55440</v>
      </c>
      <c r="G31" s="33">
        <f t="shared" si="9"/>
        <v>-42341.2</v>
      </c>
      <c r="H31" s="33">
        <f t="shared" si="9"/>
        <v>-20640.4</v>
      </c>
      <c r="I31" s="33">
        <f t="shared" si="9"/>
        <v>-23117.6</v>
      </c>
      <c r="J31" s="33">
        <f t="shared" si="9"/>
        <v>-34113.2</v>
      </c>
      <c r="K31" s="33">
        <f t="shared" si="9"/>
        <v>-52553.6</v>
      </c>
      <c r="L31" s="33">
        <f t="shared" si="7"/>
        <v>-417925.2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-10164.1</v>
      </c>
      <c r="J34" s="17">
        <v>0</v>
      </c>
      <c r="K34" s="17">
        <v>0</v>
      </c>
      <c r="L34" s="33">
        <f t="shared" si="7"/>
        <v>-10164.1</v>
      </c>
      <c r="M34"/>
    </row>
    <row r="35" spans="1:13" s="36" customFormat="1" ht="18.75" customHeight="1">
      <c r="A35" s="27" t="s">
        <v>34</v>
      </c>
      <c r="B35" s="38">
        <f>SUM(B36:B47)</f>
        <v>-105638.92</v>
      </c>
      <c r="C35" s="38">
        <f aca="true" t="shared" si="10" ref="C35:K35">SUM(C36:C47)</f>
        <v>-2274.4</v>
      </c>
      <c r="D35" s="38">
        <f t="shared" si="10"/>
        <v>-7228.82</v>
      </c>
      <c r="E35" s="38">
        <f t="shared" si="10"/>
        <v>-11385.729999999907</v>
      </c>
      <c r="F35" s="38">
        <f t="shared" si="10"/>
        <v>-6200.27</v>
      </c>
      <c r="G35" s="38">
        <f t="shared" si="10"/>
        <v>-3737.55</v>
      </c>
      <c r="H35" s="38">
        <f t="shared" si="10"/>
        <v>-11527.2</v>
      </c>
      <c r="I35" s="38">
        <f t="shared" si="10"/>
        <v>411363.44</v>
      </c>
      <c r="J35" s="38">
        <f t="shared" si="10"/>
        <v>-3259.49</v>
      </c>
      <c r="K35" s="38">
        <f t="shared" si="10"/>
        <v>-4056.25</v>
      </c>
      <c r="L35" s="33">
        <f t="shared" si="7"/>
        <v>256054.8100000001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69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891000</v>
      </c>
      <c r="J44" s="17">
        <v>0</v>
      </c>
      <c r="K44" s="17">
        <v>0</v>
      </c>
      <c r="L44" s="17">
        <f>SUM(B44:K44)</f>
        <v>1971000</v>
      </c>
    </row>
    <row r="45" spans="1:12" ht="18.75" customHeight="1">
      <c r="A45" s="37" t="s">
        <v>70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-477000</v>
      </c>
      <c r="J45" s="17">
        <v>0</v>
      </c>
      <c r="K45" s="17">
        <v>0</v>
      </c>
      <c r="L45" s="17">
        <f>SUM(B45:K45)</f>
        <v>-1557000</v>
      </c>
    </row>
    <row r="46" spans="1:12" ht="18.75" customHeight="1">
      <c r="A46" s="37" t="s">
        <v>71</v>
      </c>
      <c r="B46" s="17">
        <v>-3389.87</v>
      </c>
      <c r="C46" s="17">
        <v>-2274.4</v>
      </c>
      <c r="D46" s="17">
        <v>-7228.82</v>
      </c>
      <c r="E46" s="17">
        <v>-5867.08</v>
      </c>
      <c r="F46" s="17">
        <v>-6200.27</v>
      </c>
      <c r="G46" s="17">
        <v>-3737.55</v>
      </c>
      <c r="H46" s="17">
        <v>-2042.61</v>
      </c>
      <c r="I46" s="17">
        <v>-2636.56</v>
      </c>
      <c r="J46" s="17">
        <v>-3259.49</v>
      </c>
      <c r="K46" s="17">
        <v>-4056.25</v>
      </c>
      <c r="L46" s="30">
        <f t="shared" si="11"/>
        <v>-40692.899999999994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78</v>
      </c>
      <c r="B48" s="17">
        <v>-1647.59</v>
      </c>
      <c r="C48" s="17">
        <v>2345.19</v>
      </c>
      <c r="D48" s="17">
        <v>1897.38</v>
      </c>
      <c r="E48" s="17">
        <v>-52071.65</v>
      </c>
      <c r="F48" s="17">
        <v>760.53</v>
      </c>
      <c r="G48" s="17">
        <v>-8734.34</v>
      </c>
      <c r="H48" s="17">
        <v>9.71</v>
      </c>
      <c r="I48" s="17">
        <v>-66.37</v>
      </c>
      <c r="J48" s="17">
        <v>985.76</v>
      </c>
      <c r="K48" s="17">
        <v>-459.11</v>
      </c>
      <c r="L48" s="30">
        <f t="shared" si="11"/>
        <v>-56980.49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680925.17</v>
      </c>
      <c r="C50" s="41">
        <f>IF(C18+C29+C42+C51&lt;0,0,C18+C29+C51)</f>
        <v>516263.94000000006</v>
      </c>
      <c r="D50" s="41">
        <f>IF(D18+D29+D42+D51&lt;0,0,D18+D29+D51)</f>
        <v>1645682.4600000004</v>
      </c>
      <c r="E50" s="41">
        <f>IF(E18+E29+E42+E51&lt;0,0,E18+E29+E51)</f>
        <v>1285891.1000000003</v>
      </c>
      <c r="F50" s="41">
        <f>IF(F18+F29+F42+F51&lt;0,0,F18+F29+F51)</f>
        <v>1425969.89</v>
      </c>
      <c r="G50" s="41">
        <f>IF(G18+G29+G42+G51&lt;0,0,G18+G29+G51)</f>
        <v>842182.1500000001</v>
      </c>
      <c r="H50" s="41">
        <f>IF(H18+H29+H42+H51&lt;0,0,H18+H29+H51)</f>
        <v>458059.36999999994</v>
      </c>
      <c r="I50" s="41">
        <f>IF(I18+I29+I42+I51&lt;0,0,I18+I29+I51)</f>
        <v>1011328.5800000002</v>
      </c>
      <c r="J50" s="41">
        <f>IF(J18+J29+J42+J51&lt;0,0,J18+J29+J51)</f>
        <v>743299.1300000001</v>
      </c>
      <c r="K50" s="41">
        <f>IF(K18+K29+K42+K51&lt;0,0,K18+K29+K51)</f>
        <v>915942.1099999999</v>
      </c>
      <c r="L50" s="42">
        <f>SUM(B50:K50)</f>
        <v>9525543.9</v>
      </c>
      <c r="M50" s="53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680925.17</v>
      </c>
      <c r="C56" s="41">
        <f aca="true" t="shared" si="12" ref="C56:J56">SUM(C57:C68)</f>
        <v>516263.94</v>
      </c>
      <c r="D56" s="41">
        <f t="shared" si="12"/>
        <v>1645682.46</v>
      </c>
      <c r="E56" s="41">
        <f t="shared" si="12"/>
        <v>1285891.1</v>
      </c>
      <c r="F56" s="41">
        <f t="shared" si="12"/>
        <v>1425969.89</v>
      </c>
      <c r="G56" s="41">
        <f t="shared" si="12"/>
        <v>842182.15</v>
      </c>
      <c r="H56" s="41">
        <f t="shared" si="12"/>
        <v>458059.37</v>
      </c>
      <c r="I56" s="41">
        <f>SUM(I57:I71)</f>
        <v>1011328.58</v>
      </c>
      <c r="J56" s="41">
        <f t="shared" si="12"/>
        <v>743299.13</v>
      </c>
      <c r="K56" s="41">
        <f>SUM(K57:K70)</f>
        <v>915942.11</v>
      </c>
      <c r="L56" s="46">
        <f>SUM(B56:K56)</f>
        <v>9525543.9</v>
      </c>
      <c r="M56" s="40"/>
    </row>
    <row r="57" spans="1:13" ht="18.75" customHeight="1">
      <c r="A57" s="47" t="s">
        <v>47</v>
      </c>
      <c r="B57" s="48">
        <v>680925.17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680925.17</v>
      </c>
      <c r="M57" s="40"/>
    </row>
    <row r="58" spans="1:12" ht="18.75" customHeight="1">
      <c r="A58" s="47" t="s">
        <v>57</v>
      </c>
      <c r="B58" s="17">
        <v>0</v>
      </c>
      <c r="C58" s="48">
        <v>451529.13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451529.13</v>
      </c>
    </row>
    <row r="59" spans="1:12" ht="18.75" customHeight="1">
      <c r="A59" s="47" t="s">
        <v>58</v>
      </c>
      <c r="B59" s="17">
        <v>0</v>
      </c>
      <c r="C59" s="48">
        <v>64734.810000000005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64734.810000000005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1645682.46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1645682.46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1285891.1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1285891.1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1425969.89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1425969.89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842182.15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842182.15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458059.37</v>
      </c>
      <c r="I64" s="17">
        <v>0</v>
      </c>
      <c r="J64" s="17">
        <v>0</v>
      </c>
      <c r="K64" s="17"/>
      <c r="L64" s="46">
        <f t="shared" si="13"/>
        <v>458059.37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/>
      <c r="L65" s="46">
        <f t="shared" si="13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743299.13</v>
      </c>
      <c r="K66" s="17"/>
      <c r="L66" s="46">
        <f t="shared" si="13"/>
        <v>743299.13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/>
      <c r="K67" s="49">
        <v>530330.48</v>
      </c>
      <c r="L67" s="46">
        <f t="shared" si="13"/>
        <v>530330.48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385611.63</v>
      </c>
      <c r="L68" s="46">
        <f t="shared" si="13"/>
        <v>385611.63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1011328.58</v>
      </c>
      <c r="J71" s="52">
        <v>0</v>
      </c>
      <c r="K71" s="52">
        <v>0</v>
      </c>
      <c r="L71" s="51">
        <f>SUM(B71:K71)</f>
        <v>1011328.58</v>
      </c>
    </row>
    <row r="72" spans="1:12" ht="18" customHeight="1">
      <c r="A72" s="61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2022-08-25T13:39:01Z</dcterms:modified>
  <cp:category/>
  <cp:version/>
  <cp:contentType/>
  <cp:contentStatus/>
</cp:coreProperties>
</file>