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<sst xmlns="http://schemas.openxmlformats.org/spreadsheetml/2006/main" count="81" uniqueCount="80">
  <si>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</si>
  <si>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</si>
  <si>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</si>
  <si>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</si>
  <si>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</si>
  <si>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</si>
  <si>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</si>
  <si>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</si>
  <si>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</si>
  <si>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</si>
  <si>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</si>
  <si>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</si>
  <si>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</si>
  <si>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</si>
  <si>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</si>
  <si>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</si>
  <si>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</si>
  <si>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</si>
  <si>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</si>
  <si>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</si>
  <si>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</si>
  <si>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</si>
  <si>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</si>
  <si>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</si>
  <si>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</si>
  <si>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</si>
  <si>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</si>
  <si>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</si>
  <si>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</si>
  <si>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</si>
  <si>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</si>
  <si>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</si>
  <si>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</si>
  <si>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</si>
  <si>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</si>
  <si>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</si>
  <si>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</si>
  <si>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</si>
  <si>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</si>
  <si>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</si>
  <si>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</si>
  <si>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</si>
  <si>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</si>
  <si>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</si>
  <si>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</si>
  <si>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</si>
  <si>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</si>
  <si>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</si>
  <si>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</si>
  <si>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</si>
  <si>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</si>
  <si>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</si>
  <si>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</si>
  <si>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</si>
  <si>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</si>
  <si>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</si>
  <si>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</si>
  <si>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</si>
  <si>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</si>
  <si>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</si>
  <si>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</si>
  <si>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</si>
  <si>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</si>
  <si>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</si>
  <si>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</si>
  <si>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</si>
  <si>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</si>
  <si>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</si>
  <si>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</si>
  <si>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</si>
  <si>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</si>
  <si>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</si>
  <si>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</si>
  <si>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17/08/22 - VENCIMENTO 24/08/22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</si>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</sst>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92011</v>
      </c>
      <c r="C7" s="10">
        <f>C8+C11</f>
        <v>111125</v>
      </c>
      <c r="D7" s="10">
        <f aca="true" t="shared" si="0" ref="D7:K7">D8+D11</f>
        <v>322423</v>
      </c>
      <c r="E7" s="10">
        <f t="shared" si="0"/>
        <v>253535</v>
      </c>
      <c r="F7" s="10">
        <f t="shared" si="0"/>
        <v>275640</v>
      </c>
      <c r="G7" s="10">
        <f t="shared" si="0"/>
        <v>150918</v>
      </c>
      <c r="H7" s="10">
        <f t="shared" si="0"/>
        <v>82543</v>
      </c>
      <c r="I7" s="10">
        <f t="shared" si="0"/>
        <v>119748</v>
      </c>
      <c r="J7" s="10">
        <f t="shared" si="0"/>
        <v>126809</v>
      </c>
      <c r="K7" s="10">
        <f t="shared" si="0"/>
        <v>222134</v>
      </c>
      <c r="L7" s="10">
        <f>SUM(B7:K7)</f>
        <v>1756886</v>
      </c>
      <c r="M7" s="11"/>
    </row>
    <row r="8" spans="1:13" ht="17.25" customHeight="1">
      <c r="A8" s="12" t="s">
        <v>18</v>
      </c>
      <c r="B8" s="13">
        <f>B9+B10</f>
        <v>5704</v>
      </c>
      <c r="C8" s="13">
        <f aca="true" t="shared" si="1" ref="C8:K8">C9+C10</f>
        <v>6124</v>
      </c>
      <c r="D8" s="13">
        <f t="shared" si="1"/>
        <v>18140</v>
      </c>
      <c r="E8" s="13">
        <f t="shared" si="1"/>
        <v>12557</v>
      </c>
      <c r="F8" s="13">
        <f t="shared" si="1"/>
        <v>12474</v>
      </c>
      <c r="G8" s="13">
        <f t="shared" si="1"/>
        <v>9547</v>
      </c>
      <c r="H8" s="13">
        <f t="shared" si="1"/>
        <v>4669</v>
      </c>
      <c r="I8" s="13">
        <f t="shared" si="1"/>
        <v>5279</v>
      </c>
      <c r="J8" s="13">
        <f t="shared" si="1"/>
        <v>7726</v>
      </c>
      <c r="K8" s="13">
        <f t="shared" si="1"/>
        <v>11731</v>
      </c>
      <c r="L8" s="13">
        <f>SUM(B8:K8)</f>
        <v>93951</v>
      </c>
      <c r="M8"/>
    </row>
    <row r="9" spans="1:13" ht="17.25" customHeight="1">
      <c r="A9" s="14" t="s">
        <v>19</v>
      </c>
      <c r="B9" s="15">
        <v>5702</v>
      </c>
      <c r="C9" s="15">
        <v>6124</v>
      </c>
      <c r="D9" s="15">
        <v>18140</v>
      </c>
      <c r="E9" s="15">
        <v>12557</v>
      </c>
      <c r="F9" s="15">
        <v>12474</v>
      </c>
      <c r="G9" s="15">
        <v>9547</v>
      </c>
      <c r="H9" s="15">
        <v>4624</v>
      </c>
      <c r="I9" s="15">
        <v>5279</v>
      </c>
      <c r="J9" s="15">
        <v>7726</v>
      </c>
      <c r="K9" s="15">
        <v>11731</v>
      </c>
      <c r="L9" s="13">
        <f>SUM(B9:K9)</f>
        <v>93904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45</v>
      </c>
      <c r="I10" s="15">
        <v>0</v>
      </c>
      <c r="J10" s="15">
        <v>0</v>
      </c>
      <c r="K10" s="15">
        <v>0</v>
      </c>
      <c r="L10" s="13">
        <f>SUM(B10:K10)</f>
        <v>47</v>
      </c>
      <c r="M10"/>
    </row>
    <row r="11" spans="1:13" ht="17.25" customHeight="1">
      <c r="A11" s="12" t="s">
        <v>21</v>
      </c>
      <c r="B11" s="15">
        <v>86307</v>
      </c>
      <c r="C11" s="15">
        <v>105001</v>
      </c>
      <c r="D11" s="15">
        <v>304283</v>
      </c>
      <c r="E11" s="15">
        <v>240978</v>
      </c>
      <c r="F11" s="15">
        <v>263166</v>
      </c>
      <c r="G11" s="15">
        <v>141371</v>
      </c>
      <c r="H11" s="15">
        <v>77874</v>
      </c>
      <c r="I11" s="15">
        <v>114469</v>
      </c>
      <c r="J11" s="15">
        <v>119083</v>
      </c>
      <c r="K11" s="15">
        <v>210403</v>
      </c>
      <c r="L11" s="13">
        <f>SUM(B11:K11)</f>
        <v>1662935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1.226329072720372</v>
      </c>
      <c r="C16" s="22">
        <v>1.16223128239336</v>
      </c>
      <c r="D16" s="22">
        <v>1.063769370948121</v>
      </c>
      <c r="E16" s="22">
        <v>1.084984957458979</v>
      </c>
      <c r="F16" s="22">
        <v>1.187408262041161</v>
      </c>
      <c r="G16" s="22">
        <v>1.184279283352967</v>
      </c>
      <c r="H16" s="22">
        <v>1.075591838431729</v>
      </c>
      <c r="I16" s="22">
        <v>1.173902961550728</v>
      </c>
      <c r="J16" s="22">
        <v>1.262226075013003</v>
      </c>
      <c r="K16" s="22">
        <v>1.102139653464641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813627.18</v>
      </c>
      <c r="C18" s="25">
        <f aca="true" t="shared" si="2" ref="C18:K18">SUM(C19:C26)</f>
        <v>543621.5900000001</v>
      </c>
      <c r="D18" s="25">
        <f t="shared" si="2"/>
        <v>1732405.6700000002</v>
      </c>
      <c r="E18" s="25">
        <f t="shared" si="2"/>
        <v>1399080.43</v>
      </c>
      <c r="F18" s="25">
        <f t="shared" si="2"/>
        <v>1488010</v>
      </c>
      <c r="G18" s="25">
        <f t="shared" si="2"/>
        <v>894133.68</v>
      </c>
      <c r="H18" s="25">
        <f t="shared" si="2"/>
        <v>491795.73</v>
      </c>
      <c r="I18" s="25">
        <f t="shared" si="2"/>
        <v>632485.89</v>
      </c>
      <c r="J18" s="25">
        <f t="shared" si="2"/>
        <v>779742.2500000002</v>
      </c>
      <c r="K18" s="25">
        <f t="shared" si="2"/>
        <v>973367.07</v>
      </c>
      <c r="L18" s="25">
        <f>SUM(B18:K18)</f>
        <v>9748269.49</v>
      </c>
      <c r="M18"/>
    </row>
    <row r="19" spans="1:13" ht="17.25" customHeight="1">
      <c r="A19" s="26" t="s">
        <v>24</v>
      </c>
      <c r="B19" s="60">
        <f>ROUND((B13+B14)*B7,2)</f>
        <v>658706.75</v>
      </c>
      <c r="C19" s="60">
        <f aca="true" t="shared" si="3" ref="C19:K19">ROUND((C13+C14)*C7,2)</f>
        <v>456012.55</v>
      </c>
      <c r="D19" s="60">
        <f t="shared" si="3"/>
        <v>1574713.93</v>
      </c>
      <c r="E19" s="60">
        <f t="shared" si="3"/>
        <v>1254288.35</v>
      </c>
      <c r="F19" s="60">
        <f t="shared" si="3"/>
        <v>1204877.57</v>
      </c>
      <c r="G19" s="60">
        <f t="shared" si="3"/>
        <v>725372.28</v>
      </c>
      <c r="H19" s="60">
        <f t="shared" si="3"/>
        <v>437015.66</v>
      </c>
      <c r="I19" s="60">
        <f t="shared" si="3"/>
        <v>525645.82</v>
      </c>
      <c r="J19" s="60">
        <f t="shared" si="3"/>
        <v>599489.55</v>
      </c>
      <c r="K19" s="60">
        <f t="shared" si="3"/>
        <v>857548.31</v>
      </c>
      <c r="L19" s="33">
        <f>SUM(B19:K19)</f>
        <v>8293670.770000001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149084.49</v>
      </c>
      <c r="C20" s="33">
        <f t="shared" si="4"/>
        <v>73979.5</v>
      </c>
      <c r="D20" s="33">
        <f t="shared" si="4"/>
        <v>100418.52</v>
      </c>
      <c r="E20" s="33">
        <f t="shared" si="4"/>
        <v>106595.64</v>
      </c>
      <c r="F20" s="33">
        <f t="shared" si="4"/>
        <v>225804.01</v>
      </c>
      <c r="G20" s="33">
        <f t="shared" si="4"/>
        <v>133671.08</v>
      </c>
      <c r="H20" s="33">
        <f t="shared" si="4"/>
        <v>33034.82</v>
      </c>
      <c r="I20" s="33">
        <f t="shared" si="4"/>
        <v>91411.36</v>
      </c>
      <c r="J20" s="33">
        <f t="shared" si="4"/>
        <v>157201.79</v>
      </c>
      <c r="K20" s="33">
        <f t="shared" si="4"/>
        <v>87589.69</v>
      </c>
      <c r="L20" s="33">
        <f aca="true" t="shared" si="5" ref="L19:L26">SUM(B20:K20)</f>
        <v>1158790.9</v>
      </c>
      <c r="M20"/>
    </row>
    <row r="21" spans="1:13" ht="17.25" customHeight="1">
      <c r="A21" s="27" t="s">
        <v>26</v>
      </c>
      <c r="B21" s="33">
        <v>3039.6</v>
      </c>
      <c r="C21" s="33">
        <v>11150.33</v>
      </c>
      <c r="D21" s="33">
        <v>51383.99</v>
      </c>
      <c r="E21" s="33">
        <v>32823.22</v>
      </c>
      <c r="F21" s="33">
        <v>53540.87</v>
      </c>
      <c r="G21" s="33">
        <v>33903.03</v>
      </c>
      <c r="H21" s="33">
        <v>19347.52</v>
      </c>
      <c r="I21" s="33">
        <v>12827.32</v>
      </c>
      <c r="J21" s="33">
        <v>18529.41</v>
      </c>
      <c r="K21" s="33">
        <v>23394.13</v>
      </c>
      <c r="L21" s="33">
        <f t="shared" si="5"/>
        <v>259939.42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409.02</v>
      </c>
      <c r="D24" s="33">
        <v>1300</v>
      </c>
      <c r="E24" s="33">
        <v>1049.9</v>
      </c>
      <c r="F24" s="33">
        <v>1117.64</v>
      </c>
      <c r="G24" s="33">
        <v>672.14</v>
      </c>
      <c r="H24" s="33">
        <v>369.94</v>
      </c>
      <c r="I24" s="33">
        <v>474.15</v>
      </c>
      <c r="J24" s="33">
        <v>586.17</v>
      </c>
      <c r="K24" s="33">
        <v>732.06</v>
      </c>
      <c r="L24" s="33">
        <f t="shared" si="5"/>
        <v>7323.24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4155.28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-130742.20000000001</v>
      </c>
      <c r="C29" s="33">
        <f t="shared" si="6"/>
        <v>-29220</v>
      </c>
      <c r="D29" s="33">
        <f t="shared" si="6"/>
        <v>-87044.82</v>
      </c>
      <c r="E29" s="33">
        <f t="shared" si="6"/>
        <v>-66607.54999999992</v>
      </c>
      <c r="F29" s="33">
        <f t="shared" si="6"/>
        <v>-61100.36</v>
      </c>
      <c r="G29" s="33">
        <f t="shared" si="6"/>
        <v>-45744.350000000006</v>
      </c>
      <c r="H29" s="33">
        <f t="shared" si="6"/>
        <v>-31887.29</v>
      </c>
      <c r="I29" s="33">
        <f t="shared" si="6"/>
        <v>-37680.7</v>
      </c>
      <c r="J29" s="33">
        <f t="shared" si="6"/>
        <v>-37253.89</v>
      </c>
      <c r="K29" s="33">
        <f t="shared" si="6"/>
        <v>-55687.14</v>
      </c>
      <c r="L29" s="33">
        <f aca="true" t="shared" si="7" ref="L29:L36">SUM(B29:K29)</f>
        <v>-582968.2999999999</v>
      </c>
      <c r="M29"/>
    </row>
    <row r="30" spans="1:13" ht="18.75" customHeight="1">
      <c r="A30" s="27" t="s">
        <v>30</v>
      </c>
      <c r="B30" s="33">
        <f>B31+B32+B33+B34</f>
        <v>-25088.8</v>
      </c>
      <c r="C30" s="33">
        <f aca="true" t="shared" si="8" ref="C30:K30">C31+C32+C33+C34</f>
        <v>-26945.6</v>
      </c>
      <c r="D30" s="33">
        <f t="shared" si="8"/>
        <v>-79816</v>
      </c>
      <c r="E30" s="33">
        <f t="shared" si="8"/>
        <v>-55250.8</v>
      </c>
      <c r="F30" s="33">
        <f t="shared" si="8"/>
        <v>-54885.6</v>
      </c>
      <c r="G30" s="33">
        <f t="shared" si="8"/>
        <v>-42006.8</v>
      </c>
      <c r="H30" s="33">
        <f t="shared" si="8"/>
        <v>-20345.6</v>
      </c>
      <c r="I30" s="33">
        <f t="shared" si="8"/>
        <v>-35044.14</v>
      </c>
      <c r="J30" s="33">
        <f t="shared" si="8"/>
        <v>-33994.4</v>
      </c>
      <c r="K30" s="33">
        <f t="shared" si="8"/>
        <v>-51616.4</v>
      </c>
      <c r="L30" s="33">
        <f t="shared" si="7"/>
        <v>-424994.1400000001</v>
      </c>
      <c r="M30"/>
    </row>
    <row r="31" spans="1:13" s="36" customFormat="1" ht="18.75" customHeight="1">
      <c r="A31" s="34" t="s">
        <v>55</v>
      </c>
      <c r="B31" s="33">
        <f>-ROUND((B9)*$E$3,2)</f>
        <v>-25088.8</v>
      </c>
      <c r="C31" s="33">
        <f aca="true" t="shared" si="9" ref="C31:K31">-ROUND((C9)*$E$3,2)</f>
        <v>-26945.6</v>
      </c>
      <c r="D31" s="33">
        <f t="shared" si="9"/>
        <v>-79816</v>
      </c>
      <c r="E31" s="33">
        <f t="shared" si="9"/>
        <v>-55250.8</v>
      </c>
      <c r="F31" s="33">
        <f t="shared" si="9"/>
        <v>-54885.6</v>
      </c>
      <c r="G31" s="33">
        <f t="shared" si="9"/>
        <v>-42006.8</v>
      </c>
      <c r="H31" s="33">
        <f t="shared" si="9"/>
        <v>-20345.6</v>
      </c>
      <c r="I31" s="33">
        <f t="shared" si="9"/>
        <v>-23227.6</v>
      </c>
      <c r="J31" s="33">
        <f t="shared" si="9"/>
        <v>-33994.4</v>
      </c>
      <c r="K31" s="33">
        <f t="shared" si="9"/>
        <v>-51616.4</v>
      </c>
      <c r="L31" s="33">
        <f t="shared" si="7"/>
        <v>-413177.60000000003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-11816.54</v>
      </c>
      <c r="J34" s="17">
        <v>0</v>
      </c>
      <c r="K34" s="17">
        <v>0</v>
      </c>
      <c r="L34" s="33">
        <f t="shared" si="7"/>
        <v>-11816.54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-2274.4</v>
      </c>
      <c r="D35" s="38">
        <f t="shared" si="10"/>
        <v>-7228.82</v>
      </c>
      <c r="E35" s="38">
        <f t="shared" si="10"/>
        <v>-11356.749999999907</v>
      </c>
      <c r="F35" s="38">
        <f t="shared" si="10"/>
        <v>-6214.76</v>
      </c>
      <c r="G35" s="38">
        <f t="shared" si="10"/>
        <v>-3737.55</v>
      </c>
      <c r="H35" s="38">
        <f t="shared" si="10"/>
        <v>-11541.69</v>
      </c>
      <c r="I35" s="38">
        <f t="shared" si="10"/>
        <v>-2636.56</v>
      </c>
      <c r="J35" s="38">
        <f t="shared" si="10"/>
        <v>-3259.49</v>
      </c>
      <c r="K35" s="38">
        <f t="shared" si="10"/>
        <v>-4070.74</v>
      </c>
      <c r="L35" s="33">
        <f t="shared" si="7"/>
        <v>-157974.1599999999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-2274.4</v>
      </c>
      <c r="D46" s="17">
        <v>-7228.82</v>
      </c>
      <c r="E46" s="17">
        <v>-5838.1</v>
      </c>
      <c r="F46" s="17">
        <v>-6214.76</v>
      </c>
      <c r="G46" s="17">
        <v>-3737.55</v>
      </c>
      <c r="H46" s="17">
        <v>-2057.1</v>
      </c>
      <c r="I46" s="17">
        <v>-2636.56</v>
      </c>
      <c r="J46" s="17">
        <v>-3259.49</v>
      </c>
      <c r="K46" s="17">
        <v>-4070.74</v>
      </c>
      <c r="L46" s="30">
        <f t="shared" si="11"/>
        <v>-40721.869999999995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682884.98</v>
      </c>
      <c r="C50" s="41">
        <f>IF(C18+C29+C42+C51&lt;0,0,C18+C29+C51)</f>
        <v>514401.5900000001</v>
      </c>
      <c r="D50" s="41">
        <f>IF(D18+D29+D42+D51&lt;0,0,D18+D29+D51)</f>
        <v>1645360.85</v>
      </c>
      <c r="E50" s="41">
        <f>IF(E18+E29+E42+E51&lt;0,0,E18+E29+E51)</f>
        <v>1332472.8800000001</v>
      </c>
      <c r="F50" s="41">
        <f>IF(F18+F29+F42+F51&lt;0,0,F18+F29+F51)</f>
        <v>1426909.64</v>
      </c>
      <c r="G50" s="41">
        <f>IF(G18+G29+G42+G51&lt;0,0,G18+G29+G51)</f>
        <v>848389.3300000001</v>
      </c>
      <c r="H50" s="41">
        <f>IF(H18+H29+H42+H51&lt;0,0,H18+H29+H51)</f>
        <v>459908.44</v>
      </c>
      <c r="I50" s="41">
        <f>IF(I18+I29+I42+I51&lt;0,0,I18+I29+I51)</f>
        <v>594805.1900000001</v>
      </c>
      <c r="J50" s="41">
        <f>IF(J18+J29+J42+J51&lt;0,0,J18+J29+J51)</f>
        <v>742488.3600000002</v>
      </c>
      <c r="K50" s="41">
        <f>IF(K18+K29+K42+K51&lt;0,0,K18+K29+K51)</f>
        <v>917679.9299999999</v>
      </c>
      <c r="L50" s="42">
        <f>SUM(B50:K50)</f>
        <v>9165301.190000001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682884.98</v>
      </c>
      <c r="C56" s="41">
        <f aca="true" t="shared" si="12" ref="C56:J56">SUM(C57:C68)</f>
        <v>514401.58999999997</v>
      </c>
      <c r="D56" s="41">
        <f t="shared" si="12"/>
        <v>1645360.85</v>
      </c>
      <c r="E56" s="41">
        <f t="shared" si="12"/>
        <v>1332472.88</v>
      </c>
      <c r="F56" s="41">
        <f t="shared" si="12"/>
        <v>1426909.64</v>
      </c>
      <c r="G56" s="41">
        <f t="shared" si="12"/>
        <v>848389.33</v>
      </c>
      <c r="H56" s="41">
        <f t="shared" si="12"/>
        <v>459908.43</v>
      </c>
      <c r="I56" s="41">
        <f>SUM(I57:I71)</f>
        <v>594805.19</v>
      </c>
      <c r="J56" s="41">
        <f t="shared" si="12"/>
        <v>742488.36</v>
      </c>
      <c r="K56" s="41">
        <f>SUM(K57:K70)</f>
        <v>917679.9299999999</v>
      </c>
      <c r="L56" s="46">
        <f>SUM(B56:K56)</f>
        <v>9165301.18</v>
      </c>
      <c r="M56" s="40"/>
    </row>
    <row r="57" spans="1:13" ht="18.75" customHeight="1">
      <c r="A57" s="47" t="s">
        <v>48</v>
      </c>
      <c r="B57" s="48">
        <v>682884.98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682884.98</v>
      </c>
      <c r="M57" s="40"/>
    </row>
    <row r="58" spans="1:12" ht="18.75" customHeight="1">
      <c r="A58" s="47" t="s">
        <v>58</v>
      </c>
      <c r="B58" s="17">
        <v>0</v>
      </c>
      <c r="C58" s="48">
        <v>449381.23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449381.23</v>
      </c>
    </row>
    <row r="59" spans="1:12" ht="18.75" customHeight="1">
      <c r="A59" s="47" t="s">
        <v>59</v>
      </c>
      <c r="B59" s="17">
        <v>0</v>
      </c>
      <c r="C59" s="48">
        <v>65020.36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65020.36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1645360.85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1645360.85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1332472.88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1332472.88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1426909.64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1426909.64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848389.33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848389.33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459908.43</v>
      </c>
      <c r="I64" s="17">
        <v>0</v>
      </c>
      <c r="J64" s="17">
        <v>0</v>
      </c>
      <c r="K64" s="17">
        <v>0</v>
      </c>
      <c r="L64" s="46">
        <f t="shared" si="13"/>
        <v>459908.43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742488.36</v>
      </c>
      <c r="K66" s="17">
        <v>0</v>
      </c>
      <c r="L66" s="46">
        <f t="shared" si="13"/>
        <v>742488.36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533080.27</v>
      </c>
      <c r="L67" s="46">
        <f t="shared" si="13"/>
        <v>533080.27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384599.66</v>
      </c>
      <c r="L68" s="46">
        <f t="shared" si="13"/>
        <v>384599.66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594805.19</v>
      </c>
      <c r="J71" s="52">
        <v>0</v>
      </c>
      <c r="K71" s="52">
        <v>0</v>
      </c>
      <c r="L71" s="51">
        <f>SUM(B71:K71)</f>
        <v>594805.19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2022-08-23T17:59:57Z</dcterms:modified>
  <cp:category/>
  <cp:version/>
  <cp:contentType/>
  <cp:contentStatus/>
</cp:coreProperties>
</file>