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<sst xmlns="http://schemas.openxmlformats.org/spreadsheetml/2006/main" count="81" uniqueCount="80">
  <si>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</si>
  <si>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</si>
  <si>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</si>
  <si>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</si>
  <si>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</si>
  <si>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</si>
  <si>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</si>
  <si>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</si>
  <si>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</si>
  <si>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</si>
  <si>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</si>
  <si>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</si>
  <si>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</si>
  <si>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</si>
  <si>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</si>
  <si>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</si>
  <si>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</si>
  <si>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</si>
  <si>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</si>
  <si>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</si>
  <si>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</si>
  <si>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</si>
  <si>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</si>
  <si>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</si>
  <si>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</si>
  <si>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</si>
  <si>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</si>
  <si>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</si>
  <si>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</si>
  <si>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</si>
  <si>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</si>
  <si>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</si>
  <si>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</si>
  <si>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</si>
  <si>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</si>
  <si>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</si>
  <si>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</si>
  <si>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</si>
  <si>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</si>
  <si>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</si>
  <si>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</si>
  <si>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</si>
  <si>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</si>
  <si>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</si>
  <si>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</si>
  <si>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</si>
  <si>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</si>
  <si>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</si>
  <si>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</si>
  <si>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</si>
  <si>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</si>
  <si>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</si>
  <si>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</si>
  <si>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</si>
  <si>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</si>
  <si>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</si>
  <si>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</si>
  <si>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</si>
  <si>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</si>
  <si>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</si>
  <si>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</si>
  <si>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</si>
  <si>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</si>
  <si>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</si>
  <si>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</si>
  <si>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</si>
  <si>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</si>
  <si>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</si>
  <si>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</si>
  <si>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</si>
  <si>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</si>
  <si>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</si>
  <si>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</si>
  <si>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16/08/22 - VENCIMENTO 23/08/22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</si>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</sst>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91861</v>
      </c>
      <c r="C7" s="10">
        <f>C8+C11</f>
        <v>110530</v>
      </c>
      <c r="D7" s="10">
        <f aca="true" t="shared" si="0" ref="D7:K7">D8+D11</f>
        <v>323324</v>
      </c>
      <c r="E7" s="10">
        <f t="shared" si="0"/>
        <v>253843</v>
      </c>
      <c r="F7" s="10">
        <f t="shared" si="0"/>
        <v>277389</v>
      </c>
      <c r="G7" s="10">
        <f t="shared" si="0"/>
        <v>151895</v>
      </c>
      <c r="H7" s="10">
        <f t="shared" si="0"/>
        <v>82406</v>
      </c>
      <c r="I7" s="10">
        <f t="shared" si="0"/>
        <v>121049</v>
      </c>
      <c r="J7" s="10">
        <f t="shared" si="0"/>
        <v>126585</v>
      </c>
      <c r="K7" s="10">
        <f t="shared" si="0"/>
        <v>222098</v>
      </c>
      <c r="L7" s="10">
        <f>SUM(B7:K7)</f>
        <v>1760980</v>
      </c>
      <c r="M7" s="11"/>
    </row>
    <row r="8" spans="1:13" ht="17.25" customHeight="1">
      <c r="A8" s="12" t="s">
        <v>18</v>
      </c>
      <c r="B8" s="13">
        <f>B9+B10</f>
        <v>5987</v>
      </c>
      <c r="C8" s="13">
        <f aca="true" t="shared" si="1" ref="C8:K8">C9+C10</f>
        <v>6245</v>
      </c>
      <c r="D8" s="13">
        <f t="shared" si="1"/>
        <v>18948</v>
      </c>
      <c r="E8" s="13">
        <f t="shared" si="1"/>
        <v>12689</v>
      </c>
      <c r="F8" s="13">
        <f t="shared" si="1"/>
        <v>12834</v>
      </c>
      <c r="G8" s="13">
        <f t="shared" si="1"/>
        <v>9951</v>
      </c>
      <c r="H8" s="13">
        <f t="shared" si="1"/>
        <v>4865</v>
      </c>
      <c r="I8" s="13">
        <f t="shared" si="1"/>
        <v>5402</v>
      </c>
      <c r="J8" s="13">
        <f t="shared" si="1"/>
        <v>7861</v>
      </c>
      <c r="K8" s="13">
        <f t="shared" si="1"/>
        <v>12022</v>
      </c>
      <c r="L8" s="13">
        <f>SUM(B8:K8)</f>
        <v>96804</v>
      </c>
      <c r="M8"/>
    </row>
    <row r="9" spans="1:13" ht="17.25" customHeight="1">
      <c r="A9" s="14" t="s">
        <v>19</v>
      </c>
      <c r="B9" s="15">
        <v>5987</v>
      </c>
      <c r="C9" s="15">
        <v>6245</v>
      </c>
      <c r="D9" s="15">
        <v>18948</v>
      </c>
      <c r="E9" s="15">
        <v>12689</v>
      </c>
      <c r="F9" s="15">
        <v>12834</v>
      </c>
      <c r="G9" s="15">
        <v>9951</v>
      </c>
      <c r="H9" s="15">
        <v>4815</v>
      </c>
      <c r="I9" s="15">
        <v>5402</v>
      </c>
      <c r="J9" s="15">
        <v>7861</v>
      </c>
      <c r="K9" s="15">
        <v>12022</v>
      </c>
      <c r="L9" s="13">
        <f>SUM(B9:K9)</f>
        <v>96754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50</v>
      </c>
      <c r="I10" s="15">
        <v>0</v>
      </c>
      <c r="J10" s="15">
        <v>0</v>
      </c>
      <c r="K10" s="15">
        <v>0</v>
      </c>
      <c r="L10" s="13">
        <f>SUM(B10:K10)</f>
        <v>50</v>
      </c>
      <c r="M10"/>
    </row>
    <row r="11" spans="1:13" ht="17.25" customHeight="1">
      <c r="A11" s="12" t="s">
        <v>21</v>
      </c>
      <c r="B11" s="15">
        <v>85874</v>
      </c>
      <c r="C11" s="15">
        <v>104285</v>
      </c>
      <c r="D11" s="15">
        <v>304376</v>
      </c>
      <c r="E11" s="15">
        <v>241154</v>
      </c>
      <c r="F11" s="15">
        <v>264555</v>
      </c>
      <c r="G11" s="15">
        <v>141944</v>
      </c>
      <c r="H11" s="15">
        <v>77541</v>
      </c>
      <c r="I11" s="15">
        <v>115647</v>
      </c>
      <c r="J11" s="15">
        <v>118724</v>
      </c>
      <c r="K11" s="15">
        <v>210076</v>
      </c>
      <c r="L11" s="13">
        <f>SUM(B11:K11)</f>
        <v>1664176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1.229434975301211</v>
      </c>
      <c r="C16" s="22">
        <v>1.16912658265812</v>
      </c>
      <c r="D16" s="22">
        <v>1.060004731495963</v>
      </c>
      <c r="E16" s="22">
        <v>1.081068181559141</v>
      </c>
      <c r="F16" s="22">
        <v>1.181538695771116</v>
      </c>
      <c r="G16" s="22">
        <v>1.181221365551462</v>
      </c>
      <c r="H16" s="22">
        <v>1.075159398708731</v>
      </c>
      <c r="I16" s="22">
        <v>1.163712883800997</v>
      </c>
      <c r="J16" s="22">
        <v>1.261068196902096</v>
      </c>
      <c r="K16" s="22">
        <v>1.102183926316146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814721.81</v>
      </c>
      <c r="C18" s="25">
        <f aca="true" t="shared" si="2" ref="C18:K18">SUM(C19:C26)</f>
        <v>543911.34</v>
      </c>
      <c r="D18" s="25">
        <f t="shared" si="2"/>
        <v>1730591.7200000002</v>
      </c>
      <c r="E18" s="25">
        <f t="shared" si="2"/>
        <v>1395251.2200000002</v>
      </c>
      <c r="F18" s="25">
        <f t="shared" si="2"/>
        <v>1490182.7</v>
      </c>
      <c r="G18" s="25">
        <f t="shared" si="2"/>
        <v>897823.56</v>
      </c>
      <c r="H18" s="25">
        <f t="shared" si="2"/>
        <v>490410.95</v>
      </c>
      <c r="I18" s="25">
        <f t="shared" si="2"/>
        <v>633711.57</v>
      </c>
      <c r="J18" s="25">
        <f t="shared" si="2"/>
        <v>778108.3300000001</v>
      </c>
      <c r="K18" s="25">
        <f t="shared" si="2"/>
        <v>972919.9999999999</v>
      </c>
      <c r="L18" s="25">
        <f>SUM(B18:K18)</f>
        <v>9747633.2</v>
      </c>
      <c r="M18"/>
    </row>
    <row r="19" spans="1:13" ht="17.25" customHeight="1">
      <c r="A19" s="26" t="s">
        <v>24</v>
      </c>
      <c r="B19" s="60">
        <f>ROUND((B13+B14)*B7,2)</f>
        <v>657632.9</v>
      </c>
      <c r="C19" s="60">
        <f aca="true" t="shared" si="3" ref="C19:K19">ROUND((C13+C14)*C7,2)</f>
        <v>453570.91</v>
      </c>
      <c r="D19" s="60">
        <f t="shared" si="3"/>
        <v>1579114.42</v>
      </c>
      <c r="E19" s="60">
        <f t="shared" si="3"/>
        <v>1255812.09</v>
      </c>
      <c r="F19" s="60">
        <f t="shared" si="3"/>
        <v>1212522.8</v>
      </c>
      <c r="G19" s="60">
        <f t="shared" si="3"/>
        <v>730068.13</v>
      </c>
      <c r="H19" s="60">
        <f t="shared" si="3"/>
        <v>436290.33</v>
      </c>
      <c r="I19" s="60">
        <f t="shared" si="3"/>
        <v>531356.69</v>
      </c>
      <c r="J19" s="60">
        <f t="shared" si="3"/>
        <v>598430.59</v>
      </c>
      <c r="K19" s="60">
        <f t="shared" si="3"/>
        <v>857409.33</v>
      </c>
      <c r="L19" s="33">
        <f>SUM(B19:K19)</f>
        <v>8312208.1899999995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150883.99</v>
      </c>
      <c r="C20" s="33">
        <f t="shared" si="4"/>
        <v>76710.9</v>
      </c>
      <c r="D20" s="33">
        <f t="shared" si="4"/>
        <v>94754.34</v>
      </c>
      <c r="E20" s="33">
        <f t="shared" si="4"/>
        <v>101806.4</v>
      </c>
      <c r="F20" s="33">
        <f t="shared" si="4"/>
        <v>220119.81</v>
      </c>
      <c r="G20" s="33">
        <f t="shared" si="4"/>
        <v>132303.94</v>
      </c>
      <c r="H20" s="33">
        <f t="shared" si="4"/>
        <v>32791.32</v>
      </c>
      <c r="I20" s="33">
        <f t="shared" si="4"/>
        <v>86989.94</v>
      </c>
      <c r="J20" s="33">
        <f t="shared" si="4"/>
        <v>156231.2</v>
      </c>
      <c r="K20" s="33">
        <f t="shared" si="4"/>
        <v>87613.45</v>
      </c>
      <c r="L20" s="33">
        <f aca="true" t="shared" si="5" ref="L20:L26">SUM(B20:K20)</f>
        <v>1140205.2899999998</v>
      </c>
      <c r="M20"/>
    </row>
    <row r="21" spans="1:13" ht="17.25" customHeight="1">
      <c r="A21" s="27" t="s">
        <v>26</v>
      </c>
      <c r="B21" s="33">
        <v>3408.58</v>
      </c>
      <c r="C21" s="33">
        <v>11150.32</v>
      </c>
      <c r="D21" s="33">
        <v>50833.73</v>
      </c>
      <c r="E21" s="33">
        <v>32262.12</v>
      </c>
      <c r="F21" s="33">
        <v>53749.94</v>
      </c>
      <c r="G21" s="33">
        <v>34261.59</v>
      </c>
      <c r="H21" s="33">
        <v>18934.18</v>
      </c>
      <c r="I21" s="33">
        <v>12760.95</v>
      </c>
      <c r="J21" s="33">
        <v>18927.64</v>
      </c>
      <c r="K21" s="33">
        <v>23062.27</v>
      </c>
      <c r="L21" s="33">
        <f t="shared" si="5"/>
        <v>259351.31999999998</v>
      </c>
      <c r="M21"/>
    </row>
    <row r="22" spans="1:13" ht="17.25" customHeight="1">
      <c r="A22" s="27" t="s">
        <v>27</v>
      </c>
      <c r="B22" s="33">
        <v>1729.43</v>
      </c>
      <c r="C22" s="29">
        <v>1729.43</v>
      </c>
      <c r="D22" s="29">
        <v>3458.86</v>
      </c>
      <c r="E22" s="29">
        <v>3458.86</v>
      </c>
      <c r="F22" s="33">
        <v>1729.43</v>
      </c>
      <c r="G22" s="29">
        <v>0</v>
      </c>
      <c r="H22" s="33">
        <v>1729.43</v>
      </c>
      <c r="I22" s="29">
        <v>1729.43</v>
      </c>
      <c r="J22" s="29">
        <v>3458.86</v>
      </c>
      <c r="K22" s="29">
        <v>3458.86</v>
      </c>
      <c r="L22" s="33">
        <f t="shared" si="5"/>
        <v>22482.59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612.22</v>
      </c>
      <c r="C24" s="33">
        <v>409.02</v>
      </c>
      <c r="D24" s="33">
        <v>1300</v>
      </c>
      <c r="E24" s="33">
        <v>1047.29</v>
      </c>
      <c r="F24" s="33">
        <v>1120.24</v>
      </c>
      <c r="G24" s="33">
        <v>674.75</v>
      </c>
      <c r="H24" s="33">
        <v>367.33</v>
      </c>
      <c r="I24" s="33">
        <v>476.75</v>
      </c>
      <c r="J24" s="33">
        <v>583.57</v>
      </c>
      <c r="K24" s="33">
        <v>732.06</v>
      </c>
      <c r="L24" s="33">
        <f t="shared" si="5"/>
        <v>7323.23</v>
      </c>
      <c r="M24"/>
    </row>
    <row r="25" spans="1:13" ht="17.25" customHeight="1">
      <c r="A25" s="27" t="s">
        <v>77</v>
      </c>
      <c r="B25" s="33">
        <v>314.15</v>
      </c>
      <c r="C25" s="33">
        <v>236.73</v>
      </c>
      <c r="D25" s="33">
        <v>770.81</v>
      </c>
      <c r="E25" s="33">
        <v>589.47</v>
      </c>
      <c r="F25" s="33">
        <v>642.98</v>
      </c>
      <c r="G25" s="33">
        <v>358.79</v>
      </c>
      <c r="H25" s="33">
        <v>203.45</v>
      </c>
      <c r="I25" s="33">
        <v>271.27</v>
      </c>
      <c r="J25" s="33">
        <v>326.81</v>
      </c>
      <c r="K25" s="33">
        <v>440.83</v>
      </c>
      <c r="L25" s="33">
        <f t="shared" si="5"/>
        <v>4155.29</v>
      </c>
      <c r="M25"/>
    </row>
    <row r="26" spans="1:13" ht="17.25" customHeight="1">
      <c r="A26" s="27" t="s">
        <v>78</v>
      </c>
      <c r="B26" s="33">
        <v>140.54</v>
      </c>
      <c r="C26" s="33">
        <v>104.03</v>
      </c>
      <c r="D26" s="33">
        <v>359.56</v>
      </c>
      <c r="E26" s="33">
        <v>274.99</v>
      </c>
      <c r="F26" s="33">
        <v>297.5</v>
      </c>
      <c r="G26" s="33">
        <v>156.36</v>
      </c>
      <c r="H26" s="33">
        <v>94.91</v>
      </c>
      <c r="I26" s="33">
        <v>126.54</v>
      </c>
      <c r="J26" s="33">
        <v>149.66</v>
      </c>
      <c r="K26" s="33">
        <v>203.2</v>
      </c>
      <c r="L26" s="33">
        <f t="shared" si="5"/>
        <v>1907.2900000000002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-131996.2</v>
      </c>
      <c r="C29" s="33">
        <f t="shared" si="6"/>
        <v>-29752.4</v>
      </c>
      <c r="D29" s="33">
        <f t="shared" si="6"/>
        <v>-90600.01999999999</v>
      </c>
      <c r="E29" s="33">
        <f t="shared" si="6"/>
        <v>886826.1300000001</v>
      </c>
      <c r="F29" s="33">
        <f t="shared" si="6"/>
        <v>-62698.84</v>
      </c>
      <c r="G29" s="33">
        <f t="shared" si="6"/>
        <v>-47536.43</v>
      </c>
      <c r="H29" s="33">
        <f t="shared" si="6"/>
        <v>-32713.2</v>
      </c>
      <c r="I29" s="33">
        <f t="shared" si="6"/>
        <v>-46776.340000000004</v>
      </c>
      <c r="J29" s="33">
        <f t="shared" si="6"/>
        <v>-37833.4</v>
      </c>
      <c r="K29" s="33">
        <f t="shared" si="6"/>
        <v>-56967.54</v>
      </c>
      <c r="L29" s="33">
        <f aca="true" t="shared" si="7" ref="L29:L36">SUM(B29:K29)</f>
        <v>349951.7600000001</v>
      </c>
      <c r="M29"/>
    </row>
    <row r="30" spans="1:13" ht="18.75" customHeight="1">
      <c r="A30" s="27" t="s">
        <v>30</v>
      </c>
      <c r="B30" s="33">
        <f>B31+B32+B33+B34</f>
        <v>-26342.8</v>
      </c>
      <c r="C30" s="33">
        <f aca="true" t="shared" si="8" ref="C30:K30">C31+C32+C33+C34</f>
        <v>-27478</v>
      </c>
      <c r="D30" s="33">
        <f t="shared" si="8"/>
        <v>-83371.2</v>
      </c>
      <c r="E30" s="33">
        <f t="shared" si="8"/>
        <v>-55831.6</v>
      </c>
      <c r="F30" s="33">
        <f t="shared" si="8"/>
        <v>-56469.6</v>
      </c>
      <c r="G30" s="33">
        <f t="shared" si="8"/>
        <v>-43784.4</v>
      </c>
      <c r="H30" s="33">
        <f t="shared" si="8"/>
        <v>-21186</v>
      </c>
      <c r="I30" s="33">
        <f t="shared" si="8"/>
        <v>-44125.29</v>
      </c>
      <c r="J30" s="33">
        <f t="shared" si="8"/>
        <v>-34588.4</v>
      </c>
      <c r="K30" s="33">
        <f t="shared" si="8"/>
        <v>-52896.8</v>
      </c>
      <c r="L30" s="33">
        <f t="shared" si="7"/>
        <v>-446074.09</v>
      </c>
      <c r="M30"/>
    </row>
    <row r="31" spans="1:13" s="36" customFormat="1" ht="18.75" customHeight="1">
      <c r="A31" s="34" t="s">
        <v>55</v>
      </c>
      <c r="B31" s="33">
        <f>-ROUND((B9)*$E$3,2)</f>
        <v>-26342.8</v>
      </c>
      <c r="C31" s="33">
        <f aca="true" t="shared" si="9" ref="C31:K31">-ROUND((C9)*$E$3,2)</f>
        <v>-27478</v>
      </c>
      <c r="D31" s="33">
        <f t="shared" si="9"/>
        <v>-83371.2</v>
      </c>
      <c r="E31" s="33">
        <f t="shared" si="9"/>
        <v>-55831.6</v>
      </c>
      <c r="F31" s="33">
        <f t="shared" si="9"/>
        <v>-56469.6</v>
      </c>
      <c r="G31" s="33">
        <f t="shared" si="9"/>
        <v>-43784.4</v>
      </c>
      <c r="H31" s="33">
        <f t="shared" si="9"/>
        <v>-21186</v>
      </c>
      <c r="I31" s="33">
        <f t="shared" si="9"/>
        <v>-23768.8</v>
      </c>
      <c r="J31" s="33">
        <f t="shared" si="9"/>
        <v>-34588.4</v>
      </c>
      <c r="K31" s="33">
        <f t="shared" si="9"/>
        <v>-52896.8</v>
      </c>
      <c r="L31" s="33">
        <f t="shared" si="7"/>
        <v>-425717.60000000003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-20356.49</v>
      </c>
      <c r="J34" s="17">
        <v>0</v>
      </c>
      <c r="K34" s="17">
        <v>0</v>
      </c>
      <c r="L34" s="33">
        <f t="shared" si="7"/>
        <v>-20356.49</v>
      </c>
      <c r="M34"/>
    </row>
    <row r="35" spans="1:13" s="36" customFormat="1" ht="18.75" customHeight="1">
      <c r="A35" s="27" t="s">
        <v>34</v>
      </c>
      <c r="B35" s="38">
        <f>SUM(B36:B47)</f>
        <v>-105653.40000000001</v>
      </c>
      <c r="C35" s="38">
        <f aca="true" t="shared" si="10" ref="C35:K35">SUM(C36:C47)</f>
        <v>-2274.4</v>
      </c>
      <c r="D35" s="38">
        <f t="shared" si="10"/>
        <v>-7228.82</v>
      </c>
      <c r="E35" s="38">
        <f t="shared" si="10"/>
        <v>942657.7300000001</v>
      </c>
      <c r="F35" s="38">
        <f t="shared" si="10"/>
        <v>-6229.24</v>
      </c>
      <c r="G35" s="38">
        <f t="shared" si="10"/>
        <v>-3752.03</v>
      </c>
      <c r="H35" s="38">
        <f t="shared" si="10"/>
        <v>-11527.2</v>
      </c>
      <c r="I35" s="38">
        <f t="shared" si="10"/>
        <v>-2651.05</v>
      </c>
      <c r="J35" s="38">
        <f t="shared" si="10"/>
        <v>-3245</v>
      </c>
      <c r="K35" s="38">
        <f t="shared" si="10"/>
        <v>-4070.74</v>
      </c>
      <c r="L35" s="33">
        <f t="shared" si="7"/>
        <v>796025.8500000001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-24196.11</v>
      </c>
      <c r="C37" s="17">
        <v>0</v>
      </c>
      <c r="D37" s="17">
        <v>0</v>
      </c>
      <c r="E37" s="33">
        <v>-5518.65</v>
      </c>
      <c r="F37" s="28">
        <v>0</v>
      </c>
      <c r="G37" s="28">
        <v>0</v>
      </c>
      <c r="H37" s="33">
        <v>-9484.59</v>
      </c>
      <c r="I37" s="17">
        <v>0</v>
      </c>
      <c r="J37" s="28">
        <v>0</v>
      </c>
      <c r="K37" s="17">
        <v>0</v>
      </c>
      <c r="L37" s="33">
        <f>SUM(B37:K37)</f>
        <v>-39199.350000000006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2034000</v>
      </c>
      <c r="F44" s="17">
        <v>0</v>
      </c>
      <c r="G44" s="17">
        <v>0</v>
      </c>
      <c r="H44" s="17">
        <v>0</v>
      </c>
      <c r="I44" s="17">
        <v>477000</v>
      </c>
      <c r="J44" s="17">
        <v>0</v>
      </c>
      <c r="K44" s="17">
        <v>0</v>
      </c>
      <c r="L44" s="17">
        <f>SUM(B44:K44)</f>
        <v>2511000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-477000</v>
      </c>
      <c r="J45" s="17">
        <v>0</v>
      </c>
      <c r="K45" s="17">
        <v>0</v>
      </c>
      <c r="L45" s="17">
        <f>SUM(B45:K45)</f>
        <v>-1557000</v>
      </c>
    </row>
    <row r="46" spans="1:12" ht="18.75" customHeight="1">
      <c r="A46" s="37" t="s">
        <v>72</v>
      </c>
      <c r="B46" s="17">
        <v>-3404.35</v>
      </c>
      <c r="C46" s="17">
        <v>-2274.4</v>
      </c>
      <c r="D46" s="17">
        <v>-7228.82</v>
      </c>
      <c r="E46" s="17">
        <v>-5823.62</v>
      </c>
      <c r="F46" s="17">
        <v>-6229.24</v>
      </c>
      <c r="G46" s="17">
        <v>-3752.03</v>
      </c>
      <c r="H46" s="17">
        <v>-2042.61</v>
      </c>
      <c r="I46" s="17">
        <v>-2651.05</v>
      </c>
      <c r="J46" s="17">
        <v>-3245</v>
      </c>
      <c r="K46" s="17">
        <v>-4070.74</v>
      </c>
      <c r="L46" s="30">
        <f t="shared" si="11"/>
        <v>-40721.86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682725.6100000001</v>
      </c>
      <c r="C50" s="41">
        <f>IF(C18+C29+C42+C51&lt;0,0,C18+C29+C51)</f>
        <v>514158.93999999994</v>
      </c>
      <c r="D50" s="41">
        <f>IF(D18+D29+D42+D51&lt;0,0,D18+D29+D51)</f>
        <v>1639991.7000000002</v>
      </c>
      <c r="E50" s="41">
        <f>IF(E18+E29+E42+E51&lt;0,0,E18+E29+E51)</f>
        <v>2282077.3500000006</v>
      </c>
      <c r="F50" s="41">
        <f>IF(F18+F29+F42+F51&lt;0,0,F18+F29+F51)</f>
        <v>1427483.8599999999</v>
      </c>
      <c r="G50" s="41">
        <f>IF(G18+G29+G42+G51&lt;0,0,G18+G29+G51)</f>
        <v>850287.13</v>
      </c>
      <c r="H50" s="41">
        <f>IF(H18+H29+H42+H51&lt;0,0,H18+H29+H51)</f>
        <v>457697.75</v>
      </c>
      <c r="I50" s="41">
        <f>IF(I18+I29+I42+I51&lt;0,0,I18+I29+I51)</f>
        <v>586935.23</v>
      </c>
      <c r="J50" s="41">
        <f>IF(J18+J29+J42+J51&lt;0,0,J18+J29+J51)</f>
        <v>740274.93</v>
      </c>
      <c r="K50" s="41">
        <f>IF(K18+K29+K42+K51&lt;0,0,K18+K29+K51)</f>
        <v>915952.4599999998</v>
      </c>
      <c r="L50" s="42">
        <f>SUM(B50:K50)</f>
        <v>10097584.959999999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682725.61</v>
      </c>
      <c r="C56" s="41">
        <f aca="true" t="shared" si="12" ref="C56:J56">SUM(C57:C68)</f>
        <v>514158.93</v>
      </c>
      <c r="D56" s="41">
        <f t="shared" si="12"/>
        <v>1639991.69</v>
      </c>
      <c r="E56" s="41">
        <f t="shared" si="12"/>
        <v>2282077.35</v>
      </c>
      <c r="F56" s="41">
        <f t="shared" si="12"/>
        <v>1427483.86</v>
      </c>
      <c r="G56" s="41">
        <f t="shared" si="12"/>
        <v>850287.13</v>
      </c>
      <c r="H56" s="41">
        <f t="shared" si="12"/>
        <v>457697.74</v>
      </c>
      <c r="I56" s="41">
        <f>SUM(I57:I71)</f>
        <v>586935.23</v>
      </c>
      <c r="J56" s="41">
        <f t="shared" si="12"/>
        <v>740274.93</v>
      </c>
      <c r="K56" s="41">
        <f>SUM(K57:K70)</f>
        <v>915952.4600000001</v>
      </c>
      <c r="L56" s="46">
        <f>SUM(B56:K56)</f>
        <v>10097584.930000002</v>
      </c>
      <c r="M56" s="40"/>
    </row>
    <row r="57" spans="1:13" ht="18.75" customHeight="1">
      <c r="A57" s="47" t="s">
        <v>48</v>
      </c>
      <c r="B57" s="48">
        <v>682725.61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682725.61</v>
      </c>
      <c r="M57" s="40"/>
    </row>
    <row r="58" spans="1:12" ht="18.75" customHeight="1">
      <c r="A58" s="47" t="s">
        <v>58</v>
      </c>
      <c r="B58" s="17">
        <v>0</v>
      </c>
      <c r="C58" s="48">
        <v>449477.74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449477.74</v>
      </c>
    </row>
    <row r="59" spans="1:12" ht="18.75" customHeight="1">
      <c r="A59" s="47" t="s">
        <v>59</v>
      </c>
      <c r="B59" s="17">
        <v>0</v>
      </c>
      <c r="C59" s="48">
        <v>64681.19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64681.19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1639991.69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1639991.69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2282077.35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2282077.35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1427483.86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1427483.86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850287.13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850287.13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457697.74</v>
      </c>
      <c r="I64" s="17">
        <v>0</v>
      </c>
      <c r="J64" s="17">
        <v>0</v>
      </c>
      <c r="K64" s="17"/>
      <c r="L64" s="46">
        <f t="shared" si="13"/>
        <v>457697.74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/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740274.93</v>
      </c>
      <c r="K66" s="17"/>
      <c r="L66" s="46">
        <f t="shared" si="13"/>
        <v>740274.93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531252.43</v>
      </c>
      <c r="L67" s="46">
        <f t="shared" si="13"/>
        <v>531252.43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384700.03</v>
      </c>
      <c r="L68" s="46">
        <f t="shared" si="13"/>
        <v>384700.03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586935.23</v>
      </c>
      <c r="J71" s="52">
        <v>0</v>
      </c>
      <c r="K71" s="52">
        <v>0</v>
      </c>
      <c r="L71" s="51">
        <f>SUM(B71:K71)</f>
        <v>586935.23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2022-08-22T15:56:12Z</dcterms:modified>
  <cp:category/>
  <cp:version/>
  <cp:contentType/>
  <cp:contentStatus/>
</cp:coreProperties>
</file>