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<sst xmlns="http://schemas.openxmlformats.org/spreadsheetml/2006/main" count="81" uniqueCount="80">
  <si>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</si>
  <si>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</si>
  <si>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</si>
  <si>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</si>
  <si>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</si>
  <si>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</si>
  <si>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</si>
  <si>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</si>
  <si>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</si>
  <si>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</si>
  <si>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</si>
  <si>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</si>
  <si>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</si>
  <si>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</si>
  <si>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</si>
  <si>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</si>
  <si>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</si>
  <si>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</si>
  <si>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</si>
  <si>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</si>
  <si>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</si>
  <si>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</si>
  <si>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</si>
  <si>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</si>
  <si>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</si>
  <si>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</si>
  <si>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</si>
  <si>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</si>
  <si>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</si>
  <si>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</si>
  <si>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</si>
  <si>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</si>
  <si>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</si>
  <si>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</si>
  <si>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</si>
  <si>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</si>
  <si>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</si>
  <si>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</si>
  <si>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</si>
  <si>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</si>
  <si>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</si>
  <si>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</si>
  <si>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</si>
  <si>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</si>
  <si>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</si>
  <si>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</si>
  <si>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</si>
  <si>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</si>
  <si>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</si>
  <si>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</si>
  <si>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</si>
  <si>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</si>
  <si>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</si>
  <si>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</si>
  <si>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</si>
  <si>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</si>
  <si>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</si>
  <si>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</si>
  <si>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</si>
  <si>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</si>
  <si>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</si>
  <si>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</si>
  <si>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</si>
  <si>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</si>
  <si>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</si>
  <si>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</si>
  <si>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</si>
  <si>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</si>
  <si>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</si>
  <si>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</si>
  <si>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</si>
  <si>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</si>
  <si>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</si>
  <si>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15/08/22 - VENCIMENTO 22/08/22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</si>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</sst>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90577</v>
      </c>
      <c r="C7" s="10">
        <f>C8+C11</f>
        <v>106340</v>
      </c>
      <c r="D7" s="10">
        <f aca="true" t="shared" si="0" ref="D7:K7">D8+D11</f>
        <v>312530</v>
      </c>
      <c r="E7" s="10">
        <f t="shared" si="0"/>
        <v>244381</v>
      </c>
      <c r="F7" s="10">
        <f t="shared" si="0"/>
        <v>270815</v>
      </c>
      <c r="G7" s="10">
        <f t="shared" si="0"/>
        <v>144600</v>
      </c>
      <c r="H7" s="10">
        <f t="shared" si="0"/>
        <v>79059</v>
      </c>
      <c r="I7" s="10">
        <f t="shared" si="0"/>
        <v>115167</v>
      </c>
      <c r="J7" s="10">
        <f t="shared" si="0"/>
        <v>120316</v>
      </c>
      <c r="K7" s="10">
        <f t="shared" si="0"/>
        <v>213000</v>
      </c>
      <c r="L7" s="10">
        <f>SUM(B7:K7)</f>
        <v>1696785</v>
      </c>
      <c r="M7" s="11"/>
    </row>
    <row r="8" spans="1:13" ht="17.25" customHeight="1">
      <c r="A8" s="12" t="s">
        <v>18</v>
      </c>
      <c r="B8" s="13">
        <f>B9+B10</f>
        <v>6338</v>
      </c>
      <c r="C8" s="13">
        <f aca="true" t="shared" si="1" ref="C8:K8">C9+C10</f>
        <v>6410</v>
      </c>
      <c r="D8" s="13">
        <f t="shared" si="1"/>
        <v>19560</v>
      </c>
      <c r="E8" s="13">
        <f t="shared" si="1"/>
        <v>13486</v>
      </c>
      <c r="F8" s="13">
        <f t="shared" si="1"/>
        <v>13619</v>
      </c>
      <c r="G8" s="13">
        <f t="shared" si="1"/>
        <v>9868</v>
      </c>
      <c r="H8" s="13">
        <f t="shared" si="1"/>
        <v>4781</v>
      </c>
      <c r="I8" s="13">
        <f t="shared" si="1"/>
        <v>5536</v>
      </c>
      <c r="J8" s="13">
        <f t="shared" si="1"/>
        <v>7884</v>
      </c>
      <c r="K8" s="13">
        <f t="shared" si="1"/>
        <v>12181</v>
      </c>
      <c r="L8" s="13">
        <f>SUM(B8:K8)</f>
        <v>99663</v>
      </c>
      <c r="M8"/>
    </row>
    <row r="9" spans="1:13" ht="17.25" customHeight="1">
      <c r="A9" s="14" t="s">
        <v>19</v>
      </c>
      <c r="B9" s="15">
        <v>6338</v>
      </c>
      <c r="C9" s="15">
        <v>6410</v>
      </c>
      <c r="D9" s="15">
        <v>19560</v>
      </c>
      <c r="E9" s="15">
        <v>13486</v>
      </c>
      <c r="F9" s="15">
        <v>13619</v>
      </c>
      <c r="G9" s="15">
        <v>9868</v>
      </c>
      <c r="H9" s="15">
        <v>4755</v>
      </c>
      <c r="I9" s="15">
        <v>5536</v>
      </c>
      <c r="J9" s="15">
        <v>7884</v>
      </c>
      <c r="K9" s="15">
        <v>12181</v>
      </c>
      <c r="L9" s="13">
        <f>SUM(B9:K9)</f>
        <v>99637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26</v>
      </c>
      <c r="I10" s="15">
        <v>0</v>
      </c>
      <c r="J10" s="15">
        <v>0</v>
      </c>
      <c r="K10" s="15">
        <v>0</v>
      </c>
      <c r="L10" s="13">
        <f>SUM(B10:K10)</f>
        <v>26</v>
      </c>
      <c r="M10"/>
    </row>
    <row r="11" spans="1:13" ht="17.25" customHeight="1">
      <c r="A11" s="12" t="s">
        <v>21</v>
      </c>
      <c r="B11" s="15">
        <v>84239</v>
      </c>
      <c r="C11" s="15">
        <v>99930</v>
      </c>
      <c r="D11" s="15">
        <v>292970</v>
      </c>
      <c r="E11" s="15">
        <v>230895</v>
      </c>
      <c r="F11" s="15">
        <v>257196</v>
      </c>
      <c r="G11" s="15">
        <v>134732</v>
      </c>
      <c r="H11" s="15">
        <v>74278</v>
      </c>
      <c r="I11" s="15">
        <v>109631</v>
      </c>
      <c r="J11" s="15">
        <v>112432</v>
      </c>
      <c r="K11" s="15">
        <v>200819</v>
      </c>
      <c r="L11" s="13">
        <f>SUM(B11:K11)</f>
        <v>1597122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1.247994890241907</v>
      </c>
      <c r="C16" s="22">
        <v>1.210052525205346</v>
      </c>
      <c r="D16" s="22">
        <v>1.090742795354504</v>
      </c>
      <c r="E16" s="22">
        <v>1.112136807422925</v>
      </c>
      <c r="F16" s="22">
        <v>1.20621726335724</v>
      </c>
      <c r="G16" s="22">
        <v>1.229426526695552</v>
      </c>
      <c r="H16" s="22">
        <v>1.116275818299384</v>
      </c>
      <c r="I16" s="22">
        <v>1.212961567948214</v>
      </c>
      <c r="J16" s="22">
        <v>1.32102128526992</v>
      </c>
      <c r="K16" s="22">
        <v>1.144393980792532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SUM(B19:B28)</f>
        <v>815359.9900000001</v>
      </c>
      <c r="C18" s="25">
        <f aca="true" t="shared" si="2" ref="C18:K18">SUM(C19:C28)</f>
        <v>541936.4900000001</v>
      </c>
      <c r="D18" s="25">
        <f t="shared" si="2"/>
        <v>1721392.1200000003</v>
      </c>
      <c r="E18" s="25">
        <f t="shared" si="2"/>
        <v>1381876.1500000001</v>
      </c>
      <c r="F18" s="25">
        <f t="shared" si="2"/>
        <v>1485213.98</v>
      </c>
      <c r="G18" s="25">
        <f t="shared" si="2"/>
        <v>889379.4599999998</v>
      </c>
      <c r="H18" s="25">
        <f t="shared" si="2"/>
        <v>488755.44999999995</v>
      </c>
      <c r="I18" s="25">
        <f t="shared" si="2"/>
        <v>628495.5900000001</v>
      </c>
      <c r="J18" s="25">
        <f t="shared" si="2"/>
        <v>774801.7500000002</v>
      </c>
      <c r="K18" s="25">
        <f t="shared" si="2"/>
        <v>968752.32</v>
      </c>
      <c r="L18" s="25">
        <f>SUM(B18:K18)</f>
        <v>9695963.3</v>
      </c>
      <c r="M18"/>
    </row>
    <row r="19" spans="1:13" ht="17.25" customHeight="1">
      <c r="A19" s="26" t="s">
        <v>24</v>
      </c>
      <c r="B19" s="60">
        <f>ROUND((B13+B14)*B7,2)</f>
        <v>648440.74</v>
      </c>
      <c r="C19" s="60">
        <f aca="true" t="shared" si="3" ref="C19:K19">ROUND((C13+C14)*C7,2)</f>
        <v>436376.82</v>
      </c>
      <c r="D19" s="60">
        <f t="shared" si="3"/>
        <v>1526396.52</v>
      </c>
      <c r="E19" s="60">
        <f t="shared" si="3"/>
        <v>1209001.68</v>
      </c>
      <c r="F19" s="60">
        <f t="shared" si="3"/>
        <v>1183786.53</v>
      </c>
      <c r="G19" s="60">
        <f t="shared" si="3"/>
        <v>695005.44</v>
      </c>
      <c r="H19" s="60">
        <f t="shared" si="3"/>
        <v>418569.97</v>
      </c>
      <c r="I19" s="60">
        <f t="shared" si="3"/>
        <v>505537.06</v>
      </c>
      <c r="J19" s="60">
        <f t="shared" si="3"/>
        <v>568793.89</v>
      </c>
      <c r="K19" s="60">
        <f t="shared" si="3"/>
        <v>822286.5</v>
      </c>
      <c r="L19" s="33">
        <f>SUM(B19:K19)</f>
        <v>8014195.149999999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160809.99</v>
      </c>
      <c r="C20" s="33">
        <f t="shared" si="4"/>
        <v>91662.05</v>
      </c>
      <c r="D20" s="33">
        <f t="shared" si="4"/>
        <v>138509.49</v>
      </c>
      <c r="E20" s="33">
        <f t="shared" si="4"/>
        <v>135573.59</v>
      </c>
      <c r="F20" s="33">
        <f t="shared" si="4"/>
        <v>244117.22</v>
      </c>
      <c r="G20" s="33">
        <f t="shared" si="4"/>
        <v>159452.68</v>
      </c>
      <c r="H20" s="33">
        <f t="shared" si="4"/>
        <v>48669.57</v>
      </c>
      <c r="I20" s="33">
        <f t="shared" si="4"/>
        <v>107659.96</v>
      </c>
      <c r="J20" s="33">
        <f t="shared" si="4"/>
        <v>182594.95</v>
      </c>
      <c r="K20" s="33">
        <f t="shared" si="4"/>
        <v>118733.22</v>
      </c>
      <c r="L20" s="33">
        <f aca="true" t="shared" si="5" ref="L19:L26">SUM(B20:K20)</f>
        <v>1387782.72</v>
      </c>
      <c r="M20"/>
    </row>
    <row r="21" spans="1:13" ht="17.25" customHeight="1">
      <c r="A21" s="27" t="s">
        <v>26</v>
      </c>
      <c r="B21" s="33">
        <v>3307.71</v>
      </c>
      <c r="C21" s="33">
        <v>11415.81</v>
      </c>
      <c r="D21" s="33">
        <v>50594.27</v>
      </c>
      <c r="E21" s="33">
        <v>31930.27</v>
      </c>
      <c r="F21" s="33">
        <v>53514.87</v>
      </c>
      <c r="G21" s="33">
        <v>33731.44</v>
      </c>
      <c r="H21" s="33">
        <v>19118.18</v>
      </c>
      <c r="I21" s="33">
        <v>12694.58</v>
      </c>
      <c r="J21" s="33">
        <v>18891.41</v>
      </c>
      <c r="K21" s="33">
        <v>22895.04</v>
      </c>
      <c r="L21" s="33">
        <f t="shared" si="5"/>
        <v>258093.58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617.43</v>
      </c>
      <c r="C24" s="33">
        <v>411.62</v>
      </c>
      <c r="D24" s="33">
        <v>1302.61</v>
      </c>
      <c r="E24" s="33">
        <v>1047.29</v>
      </c>
      <c r="F24" s="33">
        <v>1125.45</v>
      </c>
      <c r="G24" s="33">
        <v>674.75</v>
      </c>
      <c r="H24" s="33">
        <v>369.94</v>
      </c>
      <c r="I24" s="33">
        <v>476.75</v>
      </c>
      <c r="J24" s="33">
        <v>586.17</v>
      </c>
      <c r="K24" s="33">
        <v>734.67</v>
      </c>
      <c r="L24" s="33">
        <f t="shared" si="5"/>
        <v>7346.679999999999</v>
      </c>
      <c r="M24"/>
    </row>
    <row r="25" spans="1:13" ht="17.25" customHeight="1">
      <c r="A25" s="27" t="s">
        <v>77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440.83</v>
      </c>
      <c r="L25" s="33">
        <f t="shared" si="5"/>
        <v>4155.29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-133569.58000000002</v>
      </c>
      <c r="C29" s="33">
        <f t="shared" si="6"/>
        <v>-30492.88</v>
      </c>
      <c r="D29" s="33">
        <f t="shared" si="6"/>
        <v>-93307.31</v>
      </c>
      <c r="E29" s="33">
        <f t="shared" si="6"/>
        <v>-70680.66999999991</v>
      </c>
      <c r="F29" s="33">
        <f t="shared" si="6"/>
        <v>-66181.81999999999</v>
      </c>
      <c r="G29" s="33">
        <f t="shared" si="6"/>
        <v>-47171.229999999996</v>
      </c>
      <c r="H29" s="33">
        <f t="shared" si="6"/>
        <v>-32463.690000000002</v>
      </c>
      <c r="I29" s="33">
        <f t="shared" si="6"/>
        <v>-35351.55</v>
      </c>
      <c r="J29" s="33">
        <f t="shared" si="6"/>
        <v>-37949.09</v>
      </c>
      <c r="K29" s="33">
        <f t="shared" si="6"/>
        <v>-57681.62</v>
      </c>
      <c r="L29" s="33">
        <f aca="true" t="shared" si="7" ref="L29:L36">SUM(B29:K29)</f>
        <v>-604849.44</v>
      </c>
      <c r="M29"/>
    </row>
    <row r="30" spans="1:13" ht="18.75" customHeight="1">
      <c r="A30" s="27" t="s">
        <v>30</v>
      </c>
      <c r="B30" s="33">
        <f>B31+B32+B33+B34</f>
        <v>-27887.2</v>
      </c>
      <c r="C30" s="33">
        <f aca="true" t="shared" si="8" ref="C30:K30">C31+C32+C33+C34</f>
        <v>-28204</v>
      </c>
      <c r="D30" s="33">
        <f t="shared" si="8"/>
        <v>-86064</v>
      </c>
      <c r="E30" s="33">
        <f t="shared" si="8"/>
        <v>-59338.4</v>
      </c>
      <c r="F30" s="33">
        <f t="shared" si="8"/>
        <v>-59923.6</v>
      </c>
      <c r="G30" s="33">
        <f t="shared" si="8"/>
        <v>-43419.2</v>
      </c>
      <c r="H30" s="33">
        <f t="shared" si="8"/>
        <v>-20922</v>
      </c>
      <c r="I30" s="33">
        <f t="shared" si="8"/>
        <v>-32700.5</v>
      </c>
      <c r="J30" s="33">
        <f t="shared" si="8"/>
        <v>-34689.6</v>
      </c>
      <c r="K30" s="33">
        <f t="shared" si="8"/>
        <v>-53596.4</v>
      </c>
      <c r="L30" s="33">
        <f t="shared" si="7"/>
        <v>-446744.9</v>
      </c>
      <c r="M30"/>
    </row>
    <row r="31" spans="1:13" s="36" customFormat="1" ht="18.75" customHeight="1">
      <c r="A31" s="34" t="s">
        <v>55</v>
      </c>
      <c r="B31" s="33">
        <f>-ROUND((B9)*$E$3,2)</f>
        <v>-27887.2</v>
      </c>
      <c r="C31" s="33">
        <f aca="true" t="shared" si="9" ref="C31:K31">-ROUND((C9)*$E$3,2)</f>
        <v>-28204</v>
      </c>
      <c r="D31" s="33">
        <f t="shared" si="9"/>
        <v>-86064</v>
      </c>
      <c r="E31" s="33">
        <f t="shared" si="9"/>
        <v>-59338.4</v>
      </c>
      <c r="F31" s="33">
        <f t="shared" si="9"/>
        <v>-59923.6</v>
      </c>
      <c r="G31" s="33">
        <f t="shared" si="9"/>
        <v>-43419.2</v>
      </c>
      <c r="H31" s="33">
        <f t="shared" si="9"/>
        <v>-20922</v>
      </c>
      <c r="I31" s="33">
        <f t="shared" si="9"/>
        <v>-24358.4</v>
      </c>
      <c r="J31" s="33">
        <f t="shared" si="9"/>
        <v>-34689.6</v>
      </c>
      <c r="K31" s="33">
        <f t="shared" si="9"/>
        <v>-53596.4</v>
      </c>
      <c r="L31" s="33">
        <f t="shared" si="7"/>
        <v>-438402.80000000005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-8342.1</v>
      </c>
      <c r="J34" s="17">
        <v>0</v>
      </c>
      <c r="K34" s="17">
        <v>0</v>
      </c>
      <c r="L34" s="33">
        <f t="shared" si="7"/>
        <v>-8342.1</v>
      </c>
      <c r="M34"/>
    </row>
    <row r="35" spans="1:13" s="36" customFormat="1" ht="18.75" customHeight="1">
      <c r="A35" s="27" t="s">
        <v>34</v>
      </c>
      <c r="B35" s="38">
        <f>SUM(B36:B47)</f>
        <v>-105682.38</v>
      </c>
      <c r="C35" s="38">
        <f aca="true" t="shared" si="10" ref="C35:K35">SUM(C36:C47)</f>
        <v>-2288.88</v>
      </c>
      <c r="D35" s="38">
        <f t="shared" si="10"/>
        <v>-7243.31</v>
      </c>
      <c r="E35" s="38">
        <f t="shared" si="10"/>
        <v>-11342.269999999906</v>
      </c>
      <c r="F35" s="38">
        <f t="shared" si="10"/>
        <v>-6258.22</v>
      </c>
      <c r="G35" s="38">
        <f t="shared" si="10"/>
        <v>-3752.03</v>
      </c>
      <c r="H35" s="38">
        <f t="shared" si="10"/>
        <v>-11541.69</v>
      </c>
      <c r="I35" s="38">
        <f t="shared" si="10"/>
        <v>-2651.05</v>
      </c>
      <c r="J35" s="38">
        <f t="shared" si="10"/>
        <v>-3259.49</v>
      </c>
      <c r="K35" s="38">
        <f t="shared" si="10"/>
        <v>-4085.22</v>
      </c>
      <c r="L35" s="33">
        <f t="shared" si="7"/>
        <v>-158104.5399999999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477000</v>
      </c>
      <c r="J44" s="17">
        <v>0</v>
      </c>
      <c r="K44" s="17">
        <v>0</v>
      </c>
      <c r="L44" s="17">
        <f>SUM(B44:K44)</f>
        <v>1557000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72</v>
      </c>
      <c r="B46" s="17">
        <v>-3433.33</v>
      </c>
      <c r="C46" s="17">
        <v>-2288.88</v>
      </c>
      <c r="D46" s="17">
        <v>-7243.31</v>
      </c>
      <c r="E46" s="17">
        <v>-5823.62</v>
      </c>
      <c r="F46" s="17">
        <v>-6258.22</v>
      </c>
      <c r="G46" s="17">
        <v>-3752.03</v>
      </c>
      <c r="H46" s="17">
        <v>-2057.1</v>
      </c>
      <c r="I46" s="17">
        <v>-2651.05</v>
      </c>
      <c r="J46" s="17">
        <v>-3259.49</v>
      </c>
      <c r="K46" s="17">
        <v>-4085.22</v>
      </c>
      <c r="L46" s="30">
        <f t="shared" si="11"/>
        <v>-40852.25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681790.4100000001</v>
      </c>
      <c r="C50" s="41">
        <f>IF(C18+C29+C42+C51&lt;0,0,C18+C29+C51)</f>
        <v>511443.6100000001</v>
      </c>
      <c r="D50" s="41">
        <f>IF(D18+D29+D42+D51&lt;0,0,D18+D29+D51)</f>
        <v>1628084.8100000003</v>
      </c>
      <c r="E50" s="41">
        <f>IF(E18+E29+E42+E51&lt;0,0,E18+E29+E51)</f>
        <v>1311195.4800000002</v>
      </c>
      <c r="F50" s="41">
        <f>IF(F18+F29+F42+F51&lt;0,0,F18+F29+F51)</f>
        <v>1419032.16</v>
      </c>
      <c r="G50" s="41">
        <f>IF(G18+G29+G42+G51&lt;0,0,G18+G29+G51)</f>
        <v>842208.2299999999</v>
      </c>
      <c r="H50" s="41">
        <f>IF(H18+H29+H42+H51&lt;0,0,H18+H29+H51)</f>
        <v>456291.75999999995</v>
      </c>
      <c r="I50" s="41">
        <f>IF(I18+I29+I42+I51&lt;0,0,I18+I29+I51)</f>
        <v>593144.04</v>
      </c>
      <c r="J50" s="41">
        <f>IF(J18+J29+J42+J51&lt;0,0,J18+J29+J51)</f>
        <v>736852.6600000003</v>
      </c>
      <c r="K50" s="41">
        <f>IF(K18+K29+K42+K51&lt;0,0,K18+K29+K51)</f>
        <v>911070.7</v>
      </c>
      <c r="L50" s="42">
        <f>SUM(B50:K50)</f>
        <v>9091113.86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681790.41</v>
      </c>
      <c r="C56" s="41">
        <f aca="true" t="shared" si="12" ref="C56:J56">SUM(C57:C68)</f>
        <v>511443.62</v>
      </c>
      <c r="D56" s="41">
        <f t="shared" si="12"/>
        <v>1628084.81</v>
      </c>
      <c r="E56" s="41">
        <f t="shared" si="12"/>
        <v>1311195.49</v>
      </c>
      <c r="F56" s="41">
        <f t="shared" si="12"/>
        <v>1419032.15</v>
      </c>
      <c r="G56" s="41">
        <f t="shared" si="12"/>
        <v>842208.23</v>
      </c>
      <c r="H56" s="41">
        <f t="shared" si="12"/>
        <v>456291.75</v>
      </c>
      <c r="I56" s="41">
        <f>SUM(I57:I71)</f>
        <v>593144.04</v>
      </c>
      <c r="J56" s="41">
        <f t="shared" si="12"/>
        <v>736852.66</v>
      </c>
      <c r="K56" s="41">
        <f>SUM(K57:K70)</f>
        <v>911070.7</v>
      </c>
      <c r="L56" s="46">
        <f>SUM(B56:K56)</f>
        <v>9091113.860000001</v>
      </c>
      <c r="M56" s="40"/>
    </row>
    <row r="57" spans="1:13" ht="18.75" customHeight="1">
      <c r="A57" s="47" t="s">
        <v>48</v>
      </c>
      <c r="B57" s="48">
        <v>681790.41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681790.41</v>
      </c>
      <c r="M57" s="40"/>
    </row>
    <row r="58" spans="1:12" ht="18.75" customHeight="1">
      <c r="A58" s="47" t="s">
        <v>58</v>
      </c>
      <c r="B58" s="17">
        <v>0</v>
      </c>
      <c r="C58" s="48">
        <v>447973.47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447973.47</v>
      </c>
    </row>
    <row r="59" spans="1:12" ht="18.75" customHeight="1">
      <c r="A59" s="47" t="s">
        <v>59</v>
      </c>
      <c r="B59" s="17">
        <v>0</v>
      </c>
      <c r="C59" s="48">
        <v>63470.15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63470.15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1628084.81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1628084.81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1311195.49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1311195.49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1419032.15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1419032.15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842208.23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842208.23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456291.75</v>
      </c>
      <c r="I64" s="17">
        <v>0</v>
      </c>
      <c r="J64" s="17">
        <v>0</v>
      </c>
      <c r="K64" s="17">
        <v>0</v>
      </c>
      <c r="L64" s="46">
        <f t="shared" si="13"/>
        <v>456291.75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736852.66</v>
      </c>
      <c r="K66" s="17">
        <v>0</v>
      </c>
      <c r="L66" s="46">
        <f t="shared" si="13"/>
        <v>736852.66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529058.76</v>
      </c>
      <c r="L67" s="46">
        <f t="shared" si="13"/>
        <v>529058.76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382011.94</v>
      </c>
      <c r="L68" s="46">
        <f t="shared" si="13"/>
        <v>382011.94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593144.04</v>
      </c>
      <c r="J71" s="52">
        <v>0</v>
      </c>
      <c r="K71" s="52">
        <v>0</v>
      </c>
      <c r="L71" s="51">
        <f>SUM(B71:K71)</f>
        <v>593144.04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2022-08-22T12:58:29Z</dcterms:modified>
  <cp:category/>
  <cp:version/>
  <cp:contentType/>
  <cp:contentStatus/>
</cp:coreProperties>
</file>