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<sst xmlns="http://schemas.openxmlformats.org/spreadsheetml/2006/main" count="81" uniqueCount="80">
  <si>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</si>
  <si>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</si>
  <si>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</si>
  <si>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</si>
  <si>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</si>
  <si>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</si>
  <si>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</si>
  <si>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</si>
  <si>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</si>
  <si>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</si>
  <si>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</si>
  <si>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</si>
  <si>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</si>
  <si>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</si>
  <si>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</si>
  <si>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</si>
  <si>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</si>
  <si>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</si>
  <si>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</si>
  <si>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</si>
  <si>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</si>
  <si>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</si>
  <si>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</si>
  <si>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</si>
  <si>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</si>
  <si>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</si>
  <si>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</si>
  <si>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</si>
  <si>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</si>
  <si>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</si>
  <si>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</si>
  <si>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</si>
  <si>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</si>
  <si>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</si>
  <si>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</si>
  <si>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</si>
  <si>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</si>
  <si>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</si>
  <si>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</si>
  <si>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</si>
  <si>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</si>
  <si>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</si>
  <si>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</si>
  <si>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</si>
  <si>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</si>
  <si>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</si>
  <si>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</si>
  <si>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</si>
  <si>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</si>
  <si>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</si>
  <si>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</si>
  <si>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</si>
  <si>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</si>
  <si>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</si>
  <si>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</si>
  <si>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</si>
  <si>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</si>
  <si>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</si>
  <si>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</si>
  <si>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</si>
  <si>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</si>
  <si>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</si>
  <si>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</si>
  <si>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</si>
  <si>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</si>
  <si>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</si>
  <si>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</si>
  <si>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</si>
  <si>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</si>
  <si>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</si>
  <si>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</si>
  <si>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</si>
  <si>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</si>
  <si>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10/08/22 - VENCIMENTO 17/08/22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</si>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</sst>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89764</v>
      </c>
      <c r="C7" s="10">
        <f>C8+C11</f>
        <v>106300</v>
      </c>
      <c r="D7" s="10">
        <f aca="true" t="shared" si="0" ref="D7:K7">D8+D11</f>
        <v>307844</v>
      </c>
      <c r="E7" s="10">
        <f t="shared" si="0"/>
        <v>252210</v>
      </c>
      <c r="F7" s="10">
        <f t="shared" si="0"/>
        <v>260481</v>
      </c>
      <c r="G7" s="10">
        <f t="shared" si="0"/>
        <v>144057</v>
      </c>
      <c r="H7" s="10">
        <f t="shared" si="0"/>
        <v>79736</v>
      </c>
      <c r="I7" s="10">
        <f t="shared" si="0"/>
        <v>117636</v>
      </c>
      <c r="J7" s="10">
        <f t="shared" si="0"/>
        <v>118996</v>
      </c>
      <c r="K7" s="10">
        <f t="shared" si="0"/>
        <v>215050</v>
      </c>
      <c r="L7" s="10">
        <f>SUM(B7:K7)</f>
        <v>1692074</v>
      </c>
      <c r="M7" s="11"/>
    </row>
    <row r="8" spans="1:13" ht="17.25" customHeight="1">
      <c r="A8" s="12" t="s">
        <v>18</v>
      </c>
      <c r="B8" s="13">
        <f>B9+B10</f>
        <v>6024</v>
      </c>
      <c r="C8" s="13">
        <f aca="true" t="shared" si="1" ref="C8:K8">C9+C10</f>
        <v>6173</v>
      </c>
      <c r="D8" s="13">
        <f t="shared" si="1"/>
        <v>18256</v>
      </c>
      <c r="E8" s="13">
        <f t="shared" si="1"/>
        <v>13415</v>
      </c>
      <c r="F8" s="13">
        <f t="shared" si="1"/>
        <v>12544</v>
      </c>
      <c r="G8" s="13">
        <f t="shared" si="1"/>
        <v>9938</v>
      </c>
      <c r="H8" s="13">
        <f t="shared" si="1"/>
        <v>4837</v>
      </c>
      <c r="I8" s="13">
        <f t="shared" si="1"/>
        <v>5373</v>
      </c>
      <c r="J8" s="13">
        <f t="shared" si="1"/>
        <v>7530</v>
      </c>
      <c r="K8" s="13">
        <f t="shared" si="1"/>
        <v>12091</v>
      </c>
      <c r="L8" s="13">
        <f>SUM(B8:K8)</f>
        <v>96181</v>
      </c>
      <c r="M8"/>
    </row>
    <row r="9" spans="1:13" ht="17.25" customHeight="1">
      <c r="A9" s="14" t="s">
        <v>19</v>
      </c>
      <c r="B9" s="15">
        <v>6023</v>
      </c>
      <c r="C9" s="15">
        <v>6173</v>
      </c>
      <c r="D9" s="15">
        <v>18256</v>
      </c>
      <c r="E9" s="15">
        <v>13415</v>
      </c>
      <c r="F9" s="15">
        <v>12544</v>
      </c>
      <c r="G9" s="15">
        <v>9938</v>
      </c>
      <c r="H9" s="15">
        <v>4760</v>
      </c>
      <c r="I9" s="15">
        <v>5373</v>
      </c>
      <c r="J9" s="15">
        <v>7530</v>
      </c>
      <c r="K9" s="15">
        <v>12091</v>
      </c>
      <c r="L9" s="13">
        <f>SUM(B9:K9)</f>
        <v>96103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77</v>
      </c>
      <c r="I10" s="15">
        <v>0</v>
      </c>
      <c r="J10" s="15">
        <v>0</v>
      </c>
      <c r="K10" s="15">
        <v>0</v>
      </c>
      <c r="L10" s="13">
        <f>SUM(B10:K10)</f>
        <v>78</v>
      </c>
      <c r="M10"/>
    </row>
    <row r="11" spans="1:13" ht="17.25" customHeight="1">
      <c r="A11" s="12" t="s">
        <v>21</v>
      </c>
      <c r="B11" s="15">
        <v>83740</v>
      </c>
      <c r="C11" s="15">
        <v>100127</v>
      </c>
      <c r="D11" s="15">
        <v>289588</v>
      </c>
      <c r="E11" s="15">
        <v>238795</v>
      </c>
      <c r="F11" s="15">
        <v>247937</v>
      </c>
      <c r="G11" s="15">
        <v>134119</v>
      </c>
      <c r="H11" s="15">
        <v>74899</v>
      </c>
      <c r="I11" s="15">
        <v>112263</v>
      </c>
      <c r="J11" s="15">
        <v>111466</v>
      </c>
      <c r="K11" s="15">
        <v>202959</v>
      </c>
      <c r="L11" s="13">
        <f>SUM(B11:K11)</f>
        <v>1595893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1.260128264397731</v>
      </c>
      <c r="C16" s="22">
        <v>1.213609660985952</v>
      </c>
      <c r="D16" s="22">
        <v>1.10653043234679</v>
      </c>
      <c r="E16" s="22">
        <v>1.103263487443085</v>
      </c>
      <c r="F16" s="22">
        <v>1.247064694478186</v>
      </c>
      <c r="G16" s="22">
        <v>1.241815139167152</v>
      </c>
      <c r="H16" s="22">
        <v>1.109793523935549</v>
      </c>
      <c r="I16" s="22">
        <v>1.203914789112771</v>
      </c>
      <c r="J16" s="22">
        <v>1.339087319363614</v>
      </c>
      <c r="K16" s="22">
        <v>1.141965259122764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815856.41</v>
      </c>
      <c r="C18" s="25">
        <f aca="true" t="shared" si="2" ref="C18:K18">SUM(C19:C28)</f>
        <v>543018.8500000001</v>
      </c>
      <c r="D18" s="25">
        <f t="shared" si="2"/>
        <v>1720431.6900000004</v>
      </c>
      <c r="E18" s="25">
        <f t="shared" si="2"/>
        <v>1414489.8400000003</v>
      </c>
      <c r="F18" s="25">
        <f t="shared" si="2"/>
        <v>1477320.3299999998</v>
      </c>
      <c r="G18" s="25">
        <f t="shared" si="2"/>
        <v>895070.0700000001</v>
      </c>
      <c r="H18" s="25">
        <f t="shared" si="2"/>
        <v>489300.76</v>
      </c>
      <c r="I18" s="25">
        <f t="shared" si="2"/>
        <v>636970.06</v>
      </c>
      <c r="J18" s="25">
        <f t="shared" si="2"/>
        <v>776260.17</v>
      </c>
      <c r="K18" s="25">
        <f t="shared" si="2"/>
        <v>976554.73</v>
      </c>
      <c r="L18" s="25">
        <f>SUM(B18:K18)</f>
        <v>9745272.910000002</v>
      </c>
      <c r="M18"/>
    </row>
    <row r="19" spans="1:13" ht="17.25" customHeight="1">
      <c r="A19" s="26" t="s">
        <v>24</v>
      </c>
      <c r="B19" s="60">
        <f>ROUND((B13+B14)*B7,2)</f>
        <v>642620.48</v>
      </c>
      <c r="C19" s="60">
        <f aca="true" t="shared" si="3" ref="C19:K19">ROUND((C13+C14)*C7,2)</f>
        <v>436212.68</v>
      </c>
      <c r="D19" s="60">
        <f t="shared" si="3"/>
        <v>1503510.1</v>
      </c>
      <c r="E19" s="60">
        <f t="shared" si="3"/>
        <v>1247733.31</v>
      </c>
      <c r="F19" s="60">
        <f t="shared" si="3"/>
        <v>1138614.55</v>
      </c>
      <c r="G19" s="60">
        <f t="shared" si="3"/>
        <v>692395.56</v>
      </c>
      <c r="H19" s="60">
        <f t="shared" si="3"/>
        <v>422154.28</v>
      </c>
      <c r="I19" s="60">
        <f t="shared" si="3"/>
        <v>516374.99</v>
      </c>
      <c r="J19" s="60">
        <f t="shared" si="3"/>
        <v>562553.59</v>
      </c>
      <c r="K19" s="60">
        <f t="shared" si="3"/>
        <v>830200.53</v>
      </c>
      <c r="L19" s="33">
        <f>SUM(B19:K19)</f>
        <v>7992370.07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167163.75</v>
      </c>
      <c r="C20" s="33">
        <f t="shared" si="4"/>
        <v>93179.24</v>
      </c>
      <c r="D20" s="33">
        <f t="shared" si="4"/>
        <v>160169.58</v>
      </c>
      <c r="E20" s="33">
        <f t="shared" si="4"/>
        <v>128845.29</v>
      </c>
      <c r="F20" s="33">
        <f t="shared" si="4"/>
        <v>281311.46</v>
      </c>
      <c r="G20" s="33">
        <f t="shared" si="4"/>
        <v>167431.73</v>
      </c>
      <c r="H20" s="33">
        <f t="shared" si="4"/>
        <v>46349.81</v>
      </c>
      <c r="I20" s="33">
        <f t="shared" si="4"/>
        <v>105296.5</v>
      </c>
      <c r="J20" s="33">
        <f t="shared" si="4"/>
        <v>190754.79</v>
      </c>
      <c r="K20" s="33">
        <f t="shared" si="4"/>
        <v>117859.63</v>
      </c>
      <c r="L20" s="33">
        <f aca="true" t="shared" si="5" ref="L19:L26">SUM(B20:K20)</f>
        <v>1458361.7800000003</v>
      </c>
      <c r="M20"/>
    </row>
    <row r="21" spans="1:13" ht="17.25" customHeight="1">
      <c r="A21" s="27" t="s">
        <v>26</v>
      </c>
      <c r="B21" s="33">
        <v>3275.84</v>
      </c>
      <c r="C21" s="33">
        <v>11150.33</v>
      </c>
      <c r="D21" s="33">
        <v>50873.2</v>
      </c>
      <c r="E21" s="33">
        <v>32527.6</v>
      </c>
      <c r="F21" s="33">
        <v>53617.2</v>
      </c>
      <c r="G21" s="33">
        <v>34055.49</v>
      </c>
      <c r="H21" s="33">
        <v>18401.55</v>
      </c>
      <c r="I21" s="33">
        <v>12694.58</v>
      </c>
      <c r="J21" s="33">
        <v>18432.89</v>
      </c>
      <c r="K21" s="33">
        <v>23659.62</v>
      </c>
      <c r="L21" s="33">
        <f t="shared" si="5"/>
        <v>258688.29999999993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406.41</v>
      </c>
      <c r="D24" s="33">
        <v>1289.58</v>
      </c>
      <c r="E24" s="33">
        <v>1060.32</v>
      </c>
      <c r="F24" s="33">
        <v>1107.21</v>
      </c>
      <c r="G24" s="33">
        <v>672.14</v>
      </c>
      <c r="H24" s="33">
        <v>367.33</v>
      </c>
      <c r="I24" s="33">
        <v>476.75</v>
      </c>
      <c r="J24" s="33">
        <v>583.57</v>
      </c>
      <c r="K24" s="33">
        <v>732.06</v>
      </c>
      <c r="L24" s="33">
        <f t="shared" si="5"/>
        <v>7307.59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-132154.6</v>
      </c>
      <c r="C29" s="33">
        <f t="shared" si="6"/>
        <v>-29421.11</v>
      </c>
      <c r="D29" s="33">
        <f t="shared" si="6"/>
        <v>-87497.26999999999</v>
      </c>
      <c r="E29" s="33">
        <f t="shared" si="6"/>
        <v>-70440.69999999991</v>
      </c>
      <c r="F29" s="33">
        <f t="shared" si="6"/>
        <v>-61350.409999999996</v>
      </c>
      <c r="G29" s="33">
        <f t="shared" si="6"/>
        <v>-47464.75</v>
      </c>
      <c r="H29" s="33">
        <f t="shared" si="6"/>
        <v>-32471.2</v>
      </c>
      <c r="I29" s="33">
        <f t="shared" si="6"/>
        <v>376117.76</v>
      </c>
      <c r="J29" s="33">
        <f t="shared" si="6"/>
        <v>-36377</v>
      </c>
      <c r="K29" s="33">
        <f t="shared" si="6"/>
        <v>-57271.14</v>
      </c>
      <c r="L29" s="33">
        <f aca="true" t="shared" si="7" ref="L29:L36">SUM(B29:K29)</f>
        <v>-178330.41999999993</v>
      </c>
      <c r="M29"/>
    </row>
    <row r="30" spans="1:13" ht="18.75" customHeight="1">
      <c r="A30" s="27" t="s">
        <v>30</v>
      </c>
      <c r="B30" s="33">
        <f>B31+B32+B33+B34</f>
        <v>-26501.2</v>
      </c>
      <c r="C30" s="33">
        <f aca="true" t="shared" si="8" ref="C30:K30">C31+C32+C33+C34</f>
        <v>-27161.2</v>
      </c>
      <c r="D30" s="33">
        <f t="shared" si="8"/>
        <v>-80326.4</v>
      </c>
      <c r="E30" s="33">
        <f t="shared" si="8"/>
        <v>-59026</v>
      </c>
      <c r="F30" s="33">
        <f t="shared" si="8"/>
        <v>-55193.6</v>
      </c>
      <c r="G30" s="33">
        <f t="shared" si="8"/>
        <v>-43727.2</v>
      </c>
      <c r="H30" s="33">
        <f t="shared" si="8"/>
        <v>-20944</v>
      </c>
      <c r="I30" s="33">
        <f t="shared" si="8"/>
        <v>-35231.19</v>
      </c>
      <c r="J30" s="33">
        <f t="shared" si="8"/>
        <v>-33132</v>
      </c>
      <c r="K30" s="33">
        <f t="shared" si="8"/>
        <v>-53200.4</v>
      </c>
      <c r="L30" s="33">
        <f t="shared" si="7"/>
        <v>-434443.19</v>
      </c>
      <c r="M30"/>
    </row>
    <row r="31" spans="1:13" s="36" customFormat="1" ht="18.75" customHeight="1">
      <c r="A31" s="34" t="s">
        <v>55</v>
      </c>
      <c r="B31" s="33">
        <f>-ROUND((B9)*$E$3,2)</f>
        <v>-26501.2</v>
      </c>
      <c r="C31" s="33">
        <f aca="true" t="shared" si="9" ref="C31:K31">-ROUND((C9)*$E$3,2)</f>
        <v>-27161.2</v>
      </c>
      <c r="D31" s="33">
        <f t="shared" si="9"/>
        <v>-80326.4</v>
      </c>
      <c r="E31" s="33">
        <f t="shared" si="9"/>
        <v>-59026</v>
      </c>
      <c r="F31" s="33">
        <f t="shared" si="9"/>
        <v>-55193.6</v>
      </c>
      <c r="G31" s="33">
        <f t="shared" si="9"/>
        <v>-43727.2</v>
      </c>
      <c r="H31" s="33">
        <f t="shared" si="9"/>
        <v>-20944</v>
      </c>
      <c r="I31" s="33">
        <f t="shared" si="9"/>
        <v>-23641.2</v>
      </c>
      <c r="J31" s="33">
        <f t="shared" si="9"/>
        <v>-33132</v>
      </c>
      <c r="K31" s="33">
        <f t="shared" si="9"/>
        <v>-53200.4</v>
      </c>
      <c r="L31" s="33">
        <f t="shared" si="7"/>
        <v>-422853.2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-11589.99</v>
      </c>
      <c r="J34" s="17">
        <v>0</v>
      </c>
      <c r="K34" s="17">
        <v>0</v>
      </c>
      <c r="L34" s="33">
        <f t="shared" si="7"/>
        <v>-11589.99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-2259.91</v>
      </c>
      <c r="D35" s="38">
        <f t="shared" si="10"/>
        <v>-7170.87</v>
      </c>
      <c r="E35" s="38">
        <f t="shared" si="10"/>
        <v>-11414.699999999906</v>
      </c>
      <c r="F35" s="38">
        <f t="shared" si="10"/>
        <v>-6156.81</v>
      </c>
      <c r="G35" s="38">
        <f t="shared" si="10"/>
        <v>-3737.55</v>
      </c>
      <c r="H35" s="38">
        <f t="shared" si="10"/>
        <v>-11527.2</v>
      </c>
      <c r="I35" s="38">
        <f t="shared" si="10"/>
        <v>411348.95</v>
      </c>
      <c r="J35" s="38">
        <f t="shared" si="10"/>
        <v>-3245</v>
      </c>
      <c r="K35" s="38">
        <f t="shared" si="10"/>
        <v>-4070.74</v>
      </c>
      <c r="L35" s="33">
        <f t="shared" si="7"/>
        <v>256112.77000000014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891000</v>
      </c>
      <c r="J44" s="17">
        <v>0</v>
      </c>
      <c r="K44" s="17">
        <v>0</v>
      </c>
      <c r="L44" s="17">
        <f>SUM(B44:K44)</f>
        <v>1971000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-2259.91</v>
      </c>
      <c r="D46" s="17">
        <v>-7170.87</v>
      </c>
      <c r="E46" s="17">
        <v>-5896.05</v>
      </c>
      <c r="F46" s="17">
        <v>-6156.81</v>
      </c>
      <c r="G46" s="17">
        <v>-3737.55</v>
      </c>
      <c r="H46" s="17">
        <v>-2042.61</v>
      </c>
      <c r="I46" s="17">
        <v>-2651.05</v>
      </c>
      <c r="J46" s="17">
        <v>-3245</v>
      </c>
      <c r="K46" s="17">
        <v>-4070.74</v>
      </c>
      <c r="L46" s="30">
        <f t="shared" si="11"/>
        <v>-40634.94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683701.81</v>
      </c>
      <c r="C50" s="41">
        <f>IF(C18+C29+C42+C51&lt;0,0,C18+C29+C51)</f>
        <v>513597.7400000001</v>
      </c>
      <c r="D50" s="41">
        <f>IF(D18+D29+D42+D51&lt;0,0,D18+D29+D51)</f>
        <v>1632934.4200000004</v>
      </c>
      <c r="E50" s="41">
        <f>IF(E18+E29+E42+E51&lt;0,0,E18+E29+E51)</f>
        <v>1344049.1400000004</v>
      </c>
      <c r="F50" s="41">
        <f>IF(F18+F29+F42+F51&lt;0,0,F18+F29+F51)</f>
        <v>1415969.92</v>
      </c>
      <c r="G50" s="41">
        <f>IF(G18+G29+G42+G51&lt;0,0,G18+G29+G51)</f>
        <v>847605.3200000001</v>
      </c>
      <c r="H50" s="41">
        <f>IF(H18+H29+H42+H51&lt;0,0,H18+H29+H51)</f>
        <v>456829.56</v>
      </c>
      <c r="I50" s="41">
        <f>IF(I18+I29+I42+I51&lt;0,0,I18+I29+I51)</f>
        <v>1013087.8200000001</v>
      </c>
      <c r="J50" s="41">
        <f>IF(J18+J29+J42+J51&lt;0,0,J18+J29+J51)</f>
        <v>739883.17</v>
      </c>
      <c r="K50" s="41">
        <f>IF(K18+K29+K42+K51&lt;0,0,K18+K29+K51)</f>
        <v>919283.59</v>
      </c>
      <c r="L50" s="42">
        <f>SUM(B50:K50)</f>
        <v>9566942.490000002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683701.8</v>
      </c>
      <c r="C56" s="41">
        <f aca="true" t="shared" si="12" ref="C56:J56">SUM(C57:C68)</f>
        <v>513597.74</v>
      </c>
      <c r="D56" s="41">
        <f t="shared" si="12"/>
        <v>1632934.42</v>
      </c>
      <c r="E56" s="41">
        <f t="shared" si="12"/>
        <v>1344049.14</v>
      </c>
      <c r="F56" s="41">
        <f t="shared" si="12"/>
        <v>1415969.92</v>
      </c>
      <c r="G56" s="41">
        <f t="shared" si="12"/>
        <v>847605.32</v>
      </c>
      <c r="H56" s="41">
        <f t="shared" si="12"/>
        <v>456829.55</v>
      </c>
      <c r="I56" s="41">
        <f>SUM(I57:I71)</f>
        <v>1013087.82</v>
      </c>
      <c r="J56" s="41">
        <f t="shared" si="12"/>
        <v>739883.17</v>
      </c>
      <c r="K56" s="41">
        <f>SUM(K57:K70)</f>
        <v>919283.58</v>
      </c>
      <c r="L56" s="46">
        <f>SUM(B56:K56)</f>
        <v>9566942.46</v>
      </c>
      <c r="M56" s="40"/>
    </row>
    <row r="57" spans="1:13" ht="18.75" customHeight="1">
      <c r="A57" s="47" t="s">
        <v>48</v>
      </c>
      <c r="B57" s="48">
        <v>683701.8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683701.8</v>
      </c>
      <c r="M57" s="40"/>
    </row>
    <row r="58" spans="1:12" ht="18.75" customHeight="1">
      <c r="A58" s="47" t="s">
        <v>58</v>
      </c>
      <c r="B58" s="17">
        <v>0</v>
      </c>
      <c r="C58" s="48">
        <v>448833.06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448833.06</v>
      </c>
    </row>
    <row r="59" spans="1:12" ht="18.75" customHeight="1">
      <c r="A59" s="47" t="s">
        <v>59</v>
      </c>
      <c r="B59" s="17">
        <v>0</v>
      </c>
      <c r="C59" s="48">
        <v>64764.68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64764.68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1632934.42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1632934.42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1344049.14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1344049.14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1415969.92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1415969.92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847605.32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847605.32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456829.55</v>
      </c>
      <c r="I64" s="17">
        <v>0</v>
      </c>
      <c r="J64" s="17">
        <v>0</v>
      </c>
      <c r="K64" s="17">
        <v>0</v>
      </c>
      <c r="L64" s="46">
        <f t="shared" si="13"/>
        <v>456829.55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739883.17</v>
      </c>
      <c r="K66" s="17">
        <v>0</v>
      </c>
      <c r="L66" s="46">
        <f t="shared" si="13"/>
        <v>739883.17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62">
        <v>531253.98</v>
      </c>
      <c r="L67" s="46">
        <f t="shared" si="13"/>
        <v>531253.98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62">
        <v>388029.6</v>
      </c>
      <c r="L68" s="46">
        <f t="shared" si="13"/>
        <v>388029.6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1013087.82</v>
      </c>
      <c r="J71" s="52">
        <v>0</v>
      </c>
      <c r="K71" s="52">
        <v>0</v>
      </c>
      <c r="L71" s="51">
        <f>SUM(B71:K71)</f>
        <v>1013087.82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2022-08-16T18:29:56Z</dcterms:modified>
  <cp:category/>
  <cp:version/>
  <cp:contentType/>
  <cp:contentStatus/>
</cp:coreProperties>
</file>