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<sst xmlns="http://schemas.openxmlformats.org/spreadsheetml/2006/main" count="83" uniqueCount="80">
  <si>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</si>
  <si>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</si>
  <si>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</si>
  <si>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</si>
  <si>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</si>
  <si>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</si>
  <si>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</si>
  <si>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</si>
  <si>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</si>
  <si>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</si>
  <si>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</si>
  <si>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</si>
  <si>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</si>
  <si>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</si>
  <si>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</si>
  <si>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</si>
  <si>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</si>
  <si>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</si>
  <si>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</si>
  <si>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</si>
  <si>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</si>
  <si>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</si>
  <si>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</si>
  <si>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</si>
  <si>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</si>
  <si>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</si>
  <si>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</si>
  <si>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</si>
  <si>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</si>
  <si>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</si>
  <si>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</si>
  <si>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</si>
  <si>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</si>
  <si>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</si>
  <si>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</si>
  <si>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</si>
  <si>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</si>
  <si>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</si>
  <si>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</si>
  <si>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</si>
  <si>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</si>
  <si>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</si>
  <si>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</si>
  <si>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</si>
  <si>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</si>
  <si>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</si>
  <si>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</si>
  <si>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</si>
  <si>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</si>
  <si>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</si>
  <si>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</si>
  <si>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</si>
  <si>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</si>
  <si>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</si>
  <si>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</si>
  <si>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</si>
  <si>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</si>
  <si>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</si>
  <si>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</si>
  <si>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</si>
  <si>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</si>
  <si>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</si>
  <si>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</si>
  <si>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</si>
  <si>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</si>
  <si>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</si>
  <si>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25/04/22 - VENCIMENTO 02/05/22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</si>
  <si>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</si>
  <si>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</si>
  <si>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</si>
  <si>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</si>
  <si>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</si>
  <si>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</si>
  <si>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</si>
  <si>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</si>
  <si>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</si>
  <si>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</si>
  <si>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</si>
  <si>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</si>
  <si>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D7, e revisões do mês de março/22, passageiros transportados (1.407.537 passageiros), fator de transição, ar-condicionado, rede da madrugada e ARLA32.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</si>
</sst>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5" fontId="0" fillId="0" borderId="0" xfId="53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68</xdr:row>
      <xdr:rowOff>0</xdr:rowOff>
    </xdr:from>
    <xdr:to>
      <xdr:col>2</xdr:col>
      <xdr:colOff>1219200</xdr:colOff>
      <xdr:row>69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6449675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378688</v>
      </c>
      <c r="C7" s="9">
        <f t="shared" si="0"/>
        <v>273961</v>
      </c>
      <c r="D7" s="9">
        <f t="shared" si="0"/>
        <v>265765</v>
      </c>
      <c r="E7" s="9">
        <f t="shared" si="0"/>
        <v>66483</v>
      </c>
      <c r="F7" s="9">
        <f t="shared" si="0"/>
        <v>225711</v>
      </c>
      <c r="G7" s="9">
        <f t="shared" si="0"/>
        <v>358146</v>
      </c>
      <c r="H7" s="9">
        <f t="shared" si="0"/>
        <v>39799</v>
      </c>
      <c r="I7" s="9">
        <f t="shared" si="0"/>
        <v>229739</v>
      </c>
      <c r="J7" s="9">
        <f t="shared" si="0"/>
        <v>231721</v>
      </c>
      <c r="K7" s="9">
        <f t="shared" si="0"/>
        <v>343644</v>
      </c>
      <c r="L7" s="9">
        <f t="shared" si="0"/>
        <v>256302</v>
      </c>
      <c r="M7" s="9">
        <f t="shared" si="0"/>
        <v>128357</v>
      </c>
      <c r="N7" s="9">
        <f t="shared" si="0"/>
        <v>80683</v>
      </c>
      <c r="O7" s="9">
        <f t="shared" si="0"/>
        <v>2878999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15134</v>
      </c>
      <c r="C8" s="11">
        <f t="shared" si="1"/>
        <v>16111</v>
      </c>
      <c r="D8" s="11">
        <f t="shared" si="1"/>
        <v>11524</v>
      </c>
      <c r="E8" s="11">
        <f t="shared" si="1"/>
        <v>2394</v>
      </c>
      <c r="F8" s="11">
        <f t="shared" si="1"/>
        <v>8871</v>
      </c>
      <c r="G8" s="11">
        <f t="shared" si="1"/>
        <v>13363</v>
      </c>
      <c r="H8" s="11">
        <f t="shared" si="1"/>
        <v>1953</v>
      </c>
      <c r="I8" s="11">
        <f t="shared" si="1"/>
        <v>13978</v>
      </c>
      <c r="J8" s="11">
        <f t="shared" si="1"/>
        <v>12365</v>
      </c>
      <c r="K8" s="11">
        <f t="shared" si="1"/>
        <v>9659</v>
      </c>
      <c r="L8" s="11">
        <f t="shared" si="1"/>
        <v>7939</v>
      </c>
      <c r="M8" s="11">
        <f t="shared" si="1"/>
        <v>6436</v>
      </c>
      <c r="N8" s="11">
        <f t="shared" si="1"/>
        <v>4550</v>
      </c>
      <c r="O8" s="11">
        <f t="shared" si="1"/>
        <v>124277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15134</v>
      </c>
      <c r="C9" s="11">
        <v>16111</v>
      </c>
      <c r="D9" s="11">
        <v>11524</v>
      </c>
      <c r="E9" s="11">
        <v>2394</v>
      </c>
      <c r="F9" s="11">
        <v>8871</v>
      </c>
      <c r="G9" s="11">
        <v>13363</v>
      </c>
      <c r="H9" s="11">
        <v>1953</v>
      </c>
      <c r="I9" s="11">
        <v>13972</v>
      </c>
      <c r="J9" s="11">
        <v>12365</v>
      </c>
      <c r="K9" s="11">
        <v>9647</v>
      </c>
      <c r="L9" s="11">
        <v>7936</v>
      </c>
      <c r="M9" s="11">
        <v>6425</v>
      </c>
      <c r="N9" s="11">
        <v>4533</v>
      </c>
      <c r="O9" s="11">
        <f>SUM(B9:N9)</f>
        <v>124228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12</v>
      </c>
      <c r="L10" s="13">
        <v>3</v>
      </c>
      <c r="M10" s="13">
        <v>11</v>
      </c>
      <c r="N10" s="13">
        <v>17</v>
      </c>
      <c r="O10" s="11">
        <f>SUM(B10:N10)</f>
        <v>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363554</v>
      </c>
      <c r="C11" s="13">
        <v>257850</v>
      </c>
      <c r="D11" s="13">
        <v>254241</v>
      </c>
      <c r="E11" s="13">
        <v>64089</v>
      </c>
      <c r="F11" s="13">
        <v>216840</v>
      </c>
      <c r="G11" s="13">
        <v>344783</v>
      </c>
      <c r="H11" s="13">
        <v>37846</v>
      </c>
      <c r="I11" s="13">
        <v>215761</v>
      </c>
      <c r="J11" s="13">
        <v>219356</v>
      </c>
      <c r="K11" s="13">
        <v>333985</v>
      </c>
      <c r="L11" s="13">
        <v>248363</v>
      </c>
      <c r="M11" s="13">
        <v>121921</v>
      </c>
      <c r="N11" s="13">
        <v>76133</v>
      </c>
      <c r="O11" s="11">
        <f>SUM(B11:N11)</f>
        <v>2754722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20.2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20.2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20.2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1.249175378191718</v>
      </c>
      <c r="C16" s="19">
        <v>1.257314220154813</v>
      </c>
      <c r="D16" s="19">
        <v>1.249882435632211</v>
      </c>
      <c r="E16" s="19">
        <v>0.927756672909192</v>
      </c>
      <c r="F16" s="19">
        <v>1.353461586271617</v>
      </c>
      <c r="G16" s="19">
        <v>1.486933169670851</v>
      </c>
      <c r="H16" s="19">
        <v>1.822704903682215</v>
      </c>
      <c r="I16" s="19">
        <v>1.497473473469739</v>
      </c>
      <c r="J16" s="19">
        <v>1.34863870928549</v>
      </c>
      <c r="K16" s="19">
        <v>1.190065733668651</v>
      </c>
      <c r="L16" s="19">
        <v>1.271800813022954</v>
      </c>
      <c r="M16" s="19">
        <v>1.259485242939393</v>
      </c>
      <c r="N16" s="19">
        <v>1.169847489914943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1344832.2799999998</v>
      </c>
      <c r="C18" s="24">
        <f t="shared" si="2"/>
        <v>989994.0599999999</v>
      </c>
      <c r="D18" s="24">
        <f t="shared" si="2"/>
        <v>826527.5000000001</v>
      </c>
      <c r="E18" s="24">
        <f t="shared" si="2"/>
        <v>268094.39999999997</v>
      </c>
      <c r="F18" s="24">
        <f t="shared" si="2"/>
        <v>879590.56</v>
      </c>
      <c r="G18" s="24">
        <f t="shared" si="2"/>
        <v>1282975.8099999998</v>
      </c>
      <c r="H18" s="24">
        <f t="shared" si="2"/>
        <v>228733.20999999993</v>
      </c>
      <c r="I18" s="24">
        <f t="shared" si="2"/>
        <v>989837.3400000001</v>
      </c>
      <c r="J18" s="24">
        <f t="shared" si="2"/>
        <v>888442.97</v>
      </c>
      <c r="K18" s="24">
        <f t="shared" si="2"/>
        <v>1124974.2</v>
      </c>
      <c r="L18" s="24">
        <f t="shared" si="2"/>
        <v>1025743.21</v>
      </c>
      <c r="M18" s="24">
        <f t="shared" si="2"/>
        <v>589150.0499999999</v>
      </c>
      <c r="N18" s="24">
        <f t="shared" si="2"/>
        <v>306020.73000000004</v>
      </c>
      <c r="O18" s="24">
        <f t="shared" si="2"/>
        <v>10744916.32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988489.29</v>
      </c>
      <c r="C19" s="30">
        <f t="shared" si="3"/>
        <v>738763.23</v>
      </c>
      <c r="D19" s="30">
        <f t="shared" si="3"/>
        <v>628507.65</v>
      </c>
      <c r="E19" s="30">
        <f t="shared" si="3"/>
        <v>268597.97</v>
      </c>
      <c r="F19" s="30">
        <f t="shared" si="3"/>
        <v>618718.99</v>
      </c>
      <c r="G19" s="30">
        <f t="shared" si="3"/>
        <v>807762.49</v>
      </c>
      <c r="H19" s="30">
        <f t="shared" si="3"/>
        <v>120519.33</v>
      </c>
      <c r="I19" s="30">
        <f t="shared" si="3"/>
        <v>615149.15</v>
      </c>
      <c r="J19" s="30">
        <f t="shared" si="3"/>
        <v>624047.83</v>
      </c>
      <c r="K19" s="30">
        <f t="shared" si="3"/>
        <v>874814.53</v>
      </c>
      <c r="L19" s="30">
        <f t="shared" si="3"/>
        <v>742891.35</v>
      </c>
      <c r="M19" s="30">
        <f t="shared" si="3"/>
        <v>429315.66</v>
      </c>
      <c r="N19" s="30">
        <f t="shared" si="3"/>
        <v>243759.48</v>
      </c>
      <c r="O19" s="30">
        <f>SUM(B19:N19)</f>
        <v>7701336.950000001</v>
      </c>
    </row>
    <row r="20" spans="1:23" ht="18.75" customHeight="1">
      <c r="A20" s="26" t="s">
        <v>35</v>
      </c>
      <c r="B20" s="30">
        <f>IF(B16&lt;&gt;0,ROUND((B16-1)*B19,2),0)</f>
        <v>246307.19</v>
      </c>
      <c r="C20" s="30">
        <f aca="true" t="shared" si="4" ref="C20:N20">IF(C16&lt;&gt;0,ROUND((C16-1)*C19,2),0)</f>
        <v>190094.28</v>
      </c>
      <c r="D20" s="30">
        <f t="shared" si="4"/>
        <v>157053.02</v>
      </c>
      <c r="E20" s="30">
        <f t="shared" si="4"/>
        <v>-19404.41</v>
      </c>
      <c r="F20" s="30">
        <f t="shared" si="4"/>
        <v>218693.4</v>
      </c>
      <c r="G20" s="30">
        <f t="shared" si="4"/>
        <v>393326.35</v>
      </c>
      <c r="H20" s="30">
        <f t="shared" si="4"/>
        <v>99151.84</v>
      </c>
      <c r="I20" s="30">
        <f t="shared" si="4"/>
        <v>306020.38</v>
      </c>
      <c r="J20" s="30">
        <f t="shared" si="4"/>
        <v>217567.23</v>
      </c>
      <c r="K20" s="30">
        <f t="shared" si="4"/>
        <v>166272.27</v>
      </c>
      <c r="L20" s="30">
        <f t="shared" si="4"/>
        <v>201918.47</v>
      </c>
      <c r="M20" s="30">
        <f t="shared" si="4"/>
        <v>111401.08</v>
      </c>
      <c r="N20" s="30">
        <f t="shared" si="4"/>
        <v>41401.94</v>
      </c>
      <c r="O20" s="30">
        <f aca="true" t="shared" si="5" ref="O20:O27">SUM(B20:N20)</f>
        <v>2329803.0400000005</v>
      </c>
      <c r="W20" s="60"/>
    </row>
    <row r="21" spans="1:15" ht="18.75" customHeight="1">
      <c r="A21" s="26" t="s">
        <v>36</v>
      </c>
      <c r="B21" s="30">
        <v>52594.33</v>
      </c>
      <c r="C21" s="30">
        <v>35589.02</v>
      </c>
      <c r="D21" s="30">
        <v>20362.64</v>
      </c>
      <c r="E21" s="30">
        <v>9274.41</v>
      </c>
      <c r="F21" s="30">
        <v>25693.01</v>
      </c>
      <c r="G21" s="30">
        <v>41816.46</v>
      </c>
      <c r="H21" s="30">
        <v>3778.8</v>
      </c>
      <c r="I21" s="30">
        <v>29628.51</v>
      </c>
      <c r="J21" s="30">
        <v>30018.29</v>
      </c>
      <c r="K21" s="30">
        <v>44916.14</v>
      </c>
      <c r="L21" s="30">
        <v>42265.73</v>
      </c>
      <c r="M21" s="30">
        <v>20550.2</v>
      </c>
      <c r="N21" s="30">
        <v>11400.94</v>
      </c>
      <c r="O21" s="30">
        <f t="shared" si="5"/>
        <v>367888.48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1011.95</v>
      </c>
      <c r="C24" s="30">
        <v>757.76</v>
      </c>
      <c r="D24" s="30">
        <v>625.87</v>
      </c>
      <c r="E24" s="30">
        <v>203.83</v>
      </c>
      <c r="F24" s="30">
        <v>669.04</v>
      </c>
      <c r="G24" s="30">
        <v>975.98</v>
      </c>
      <c r="H24" s="30">
        <v>172.65</v>
      </c>
      <c r="I24" s="30">
        <v>745.77</v>
      </c>
      <c r="J24" s="30">
        <v>678.63</v>
      </c>
      <c r="K24" s="30">
        <v>853.68</v>
      </c>
      <c r="L24" s="30">
        <v>774.55</v>
      </c>
      <c r="M24" s="30">
        <v>441.23</v>
      </c>
      <c r="N24" s="30">
        <v>227.83</v>
      </c>
      <c r="O24" s="30">
        <f t="shared" si="5"/>
        <v>8138.77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14556.359999999986</v>
      </c>
      <c r="C29" s="30">
        <f>+C30+C32+C45+C46+C49-C50</f>
        <v>3398.420000000013</v>
      </c>
      <c r="D29" s="30">
        <f t="shared" si="6"/>
        <v>-16709.39</v>
      </c>
      <c r="E29" s="30">
        <f t="shared" si="6"/>
        <v>38193.46000000001</v>
      </c>
      <c r="F29" s="30">
        <f t="shared" si="6"/>
        <v>125005.06999999999</v>
      </c>
      <c r="G29" s="30">
        <f t="shared" si="6"/>
        <v>25430.290000000008</v>
      </c>
      <c r="H29" s="30">
        <f t="shared" si="6"/>
        <v>13224.05</v>
      </c>
      <c r="I29" s="30">
        <f t="shared" si="6"/>
        <v>59374.67</v>
      </c>
      <c r="J29" s="30">
        <f t="shared" si="6"/>
        <v>-16346.650000000001</v>
      </c>
      <c r="K29" s="30">
        <f t="shared" si="6"/>
        <v>-1858.8700000000026</v>
      </c>
      <c r="L29" s="30">
        <f t="shared" si="6"/>
        <v>51136.87999999999</v>
      </c>
      <c r="M29" s="30">
        <f t="shared" si="6"/>
        <v>26979.839999999997</v>
      </c>
      <c r="N29" s="30">
        <f t="shared" si="6"/>
        <v>3703.9500000000007</v>
      </c>
      <c r="O29" s="30">
        <f t="shared" si="6"/>
        <v>326088.07999999996</v>
      </c>
    </row>
    <row r="30" spans="1:15" ht="18.75" customHeight="1">
      <c r="A30" s="26" t="s">
        <v>40</v>
      </c>
      <c r="B30" s="31">
        <f>+B31</f>
        <v>-66589.6</v>
      </c>
      <c r="C30" s="31">
        <f>+C31</f>
        <v>-70888.4</v>
      </c>
      <c r="D30" s="31">
        <f aca="true" t="shared" si="7" ref="D30:O30">+D31</f>
        <v>-50705.6</v>
      </c>
      <c r="E30" s="31">
        <f t="shared" si="7"/>
        <v>-10533.6</v>
      </c>
      <c r="F30" s="31">
        <f t="shared" si="7"/>
        <v>-39032.4</v>
      </c>
      <c r="G30" s="31">
        <f t="shared" si="7"/>
        <v>-58797.2</v>
      </c>
      <c r="H30" s="31">
        <f t="shared" si="7"/>
        <v>-8593.2</v>
      </c>
      <c r="I30" s="31">
        <f t="shared" si="7"/>
        <v>-61476.8</v>
      </c>
      <c r="J30" s="31">
        <f t="shared" si="7"/>
        <v>-54406</v>
      </c>
      <c r="K30" s="31">
        <f t="shared" si="7"/>
        <v>-42446.8</v>
      </c>
      <c r="L30" s="31">
        <f t="shared" si="7"/>
        <v>-34918.4</v>
      </c>
      <c r="M30" s="31">
        <f t="shared" si="7"/>
        <v>-28270</v>
      </c>
      <c r="N30" s="31">
        <f t="shared" si="7"/>
        <v>-19945.2</v>
      </c>
      <c r="O30" s="31">
        <f t="shared" si="7"/>
        <v>-546603.2</v>
      </c>
    </row>
    <row r="31" spans="1:26" ht="18.75" customHeight="1">
      <c r="A31" s="27" t="s">
        <v>41</v>
      </c>
      <c r="B31" s="16">
        <f>ROUND((-B9)*$G$3,2)</f>
        <v>-66589.6</v>
      </c>
      <c r="C31" s="16">
        <f aca="true" t="shared" si="8" ref="C31:N31">ROUND((-C9)*$G$3,2)</f>
        <v>-70888.4</v>
      </c>
      <c r="D31" s="16">
        <f t="shared" si="8"/>
        <v>-50705.6</v>
      </c>
      <c r="E31" s="16">
        <f t="shared" si="8"/>
        <v>-10533.6</v>
      </c>
      <c r="F31" s="16">
        <f t="shared" si="8"/>
        <v>-39032.4</v>
      </c>
      <c r="G31" s="16">
        <f t="shared" si="8"/>
        <v>-58797.2</v>
      </c>
      <c r="H31" s="16">
        <f t="shared" si="8"/>
        <v>-8593.2</v>
      </c>
      <c r="I31" s="16">
        <f t="shared" si="8"/>
        <v>-61476.8</v>
      </c>
      <c r="J31" s="16">
        <f t="shared" si="8"/>
        <v>-54406</v>
      </c>
      <c r="K31" s="16">
        <f t="shared" si="8"/>
        <v>-42446.8</v>
      </c>
      <c r="L31" s="16">
        <f t="shared" si="8"/>
        <v>-34918.4</v>
      </c>
      <c r="M31" s="16">
        <f t="shared" si="8"/>
        <v>-28270</v>
      </c>
      <c r="N31" s="16">
        <f t="shared" si="8"/>
        <v>-19945.2</v>
      </c>
      <c r="O31" s="32">
        <f aca="true" t="shared" si="9" ref="O31:O50">SUM(B31:N31)</f>
        <v>-546603.2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-5627.08</v>
      </c>
      <c r="C32" s="31">
        <f aca="true" t="shared" si="10" ref="C32:O32">SUM(C33:C43)</f>
        <v>-4213.64</v>
      </c>
      <c r="D32" s="31">
        <f t="shared" si="10"/>
        <v>-3480.25</v>
      </c>
      <c r="E32" s="31">
        <f t="shared" si="10"/>
        <v>-1133.42</v>
      </c>
      <c r="F32" s="31">
        <f t="shared" si="10"/>
        <v>-3720.27</v>
      </c>
      <c r="G32" s="31">
        <f t="shared" si="10"/>
        <v>-5427.06</v>
      </c>
      <c r="H32" s="31">
        <f t="shared" si="10"/>
        <v>-960.07</v>
      </c>
      <c r="I32" s="31">
        <f t="shared" si="10"/>
        <v>-4146.97</v>
      </c>
      <c r="J32" s="31">
        <f t="shared" si="10"/>
        <v>-3773.61</v>
      </c>
      <c r="K32" s="31">
        <f t="shared" si="10"/>
        <v>-4747.01</v>
      </c>
      <c r="L32" s="31">
        <f t="shared" si="10"/>
        <v>-4306.98</v>
      </c>
      <c r="M32" s="31">
        <f t="shared" si="10"/>
        <v>-2453.51</v>
      </c>
      <c r="N32" s="31">
        <f t="shared" si="10"/>
        <v>-1266.75</v>
      </c>
      <c r="O32" s="31">
        <f t="shared" si="10"/>
        <v>-45256.62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621000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2344500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-2344500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-5627.08</v>
      </c>
      <c r="C41" s="33">
        <v>-4213.64</v>
      </c>
      <c r="D41" s="33">
        <v>-3480.25</v>
      </c>
      <c r="E41" s="33">
        <v>-1133.42</v>
      </c>
      <c r="F41" s="33">
        <v>-3720.27</v>
      </c>
      <c r="G41" s="33">
        <v>-5427.06</v>
      </c>
      <c r="H41" s="33">
        <v>-960.07</v>
      </c>
      <c r="I41" s="33">
        <v>-4146.97</v>
      </c>
      <c r="J41" s="33">
        <v>-3773.61</v>
      </c>
      <c r="K41" s="33">
        <v>-4747.01</v>
      </c>
      <c r="L41" s="33">
        <v>-4306.98</v>
      </c>
      <c r="M41" s="33">
        <v>-2453.51</v>
      </c>
      <c r="N41" s="33">
        <v>-1266.75</v>
      </c>
      <c r="O41" s="33">
        <f t="shared" si="9"/>
        <v>-45256.62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86773.04</v>
      </c>
      <c r="C45" s="35">
        <v>78500.46</v>
      </c>
      <c r="D45" s="35">
        <v>37476.46</v>
      </c>
      <c r="E45" s="35">
        <v>49860.48</v>
      </c>
      <c r="F45" s="35">
        <v>167757.74</v>
      </c>
      <c r="G45" s="35">
        <v>89654.55</v>
      </c>
      <c r="H45" s="35">
        <f>23884.57-1107.25</f>
        <v>22777.32</v>
      </c>
      <c r="I45" s="35">
        <v>124998.44</v>
      </c>
      <c r="J45" s="35">
        <v>41832.96</v>
      </c>
      <c r="K45" s="35">
        <v>45334.94</v>
      </c>
      <c r="L45" s="35">
        <v>90362.26</v>
      </c>
      <c r="M45" s="35">
        <v>57703.35</v>
      </c>
      <c r="N45" s="35">
        <v>24915.9</v>
      </c>
      <c r="O45" s="33">
        <f t="shared" si="9"/>
        <v>917947.8999999999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 s="43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1359388.6399999997</v>
      </c>
      <c r="C48" s="36">
        <f t="shared" si="11"/>
        <v>993392.48</v>
      </c>
      <c r="D48" s="36">
        <f t="shared" si="11"/>
        <v>809818.1100000001</v>
      </c>
      <c r="E48" s="36">
        <f t="shared" si="11"/>
        <v>306287.86</v>
      </c>
      <c r="F48" s="36">
        <f t="shared" si="11"/>
        <v>1004595.63</v>
      </c>
      <c r="G48" s="36">
        <f t="shared" si="11"/>
        <v>1308406.0999999999</v>
      </c>
      <c r="H48" s="36">
        <f t="shared" si="11"/>
        <v>241957.25999999992</v>
      </c>
      <c r="I48" s="36">
        <f t="shared" si="11"/>
        <v>1049212.01</v>
      </c>
      <c r="J48" s="36">
        <f t="shared" si="11"/>
        <v>872096.32</v>
      </c>
      <c r="K48" s="36">
        <f t="shared" si="11"/>
        <v>1123115.3299999998</v>
      </c>
      <c r="L48" s="36">
        <f t="shared" si="11"/>
        <v>1076880.0899999999</v>
      </c>
      <c r="M48" s="36">
        <f t="shared" si="11"/>
        <v>616129.8899999999</v>
      </c>
      <c r="N48" s="36">
        <f t="shared" si="11"/>
        <v>309724.68000000005</v>
      </c>
      <c r="O48" s="36">
        <f>SUM(B48:N48)</f>
        <v>11071004.399999999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1359388.6400000001</v>
      </c>
      <c r="C54" s="51">
        <f t="shared" si="12"/>
        <v>993392.49</v>
      </c>
      <c r="D54" s="51">
        <f t="shared" si="12"/>
        <v>809818.11</v>
      </c>
      <c r="E54" s="51">
        <f t="shared" si="12"/>
        <v>306287.86</v>
      </c>
      <c r="F54" s="51">
        <f t="shared" si="12"/>
        <v>1004595.63</v>
      </c>
      <c r="G54" s="51">
        <f t="shared" si="12"/>
        <v>1308406.1</v>
      </c>
      <c r="H54" s="51">
        <f t="shared" si="12"/>
        <v>241957.27</v>
      </c>
      <c r="I54" s="51">
        <f t="shared" si="12"/>
        <v>1049212.02</v>
      </c>
      <c r="J54" s="51">
        <f t="shared" si="12"/>
        <v>872096.3099999999</v>
      </c>
      <c r="K54" s="51">
        <f t="shared" si="12"/>
        <v>1123115.33</v>
      </c>
      <c r="L54" s="51">
        <f t="shared" si="12"/>
        <v>1076880.0899999999</v>
      </c>
      <c r="M54" s="51">
        <f t="shared" si="12"/>
        <v>616129.88</v>
      </c>
      <c r="N54" s="51">
        <f t="shared" si="12"/>
        <v>309724.68</v>
      </c>
      <c r="O54" s="36">
        <f t="shared" si="12"/>
        <v>11071004.409999998</v>
      </c>
      <c r="Q54"/>
    </row>
    <row r="55" spans="1:18" ht="18.75" customHeight="1">
      <c r="A55" s="26" t="s">
        <v>54</v>
      </c>
      <c r="B55" s="51">
        <v>1108649.04</v>
      </c>
      <c r="C55" s="51">
        <v>705985.7599999999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1814634.7999999998</v>
      </c>
      <c r="P55"/>
      <c r="Q55"/>
      <c r="R55" s="43"/>
    </row>
    <row r="56" spans="1:16" ht="18.75" customHeight="1">
      <c r="A56" s="26" t="s">
        <v>55</v>
      </c>
      <c r="B56" s="51">
        <v>250739.6</v>
      </c>
      <c r="C56" s="51">
        <v>287406.73000000004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538146.3300000001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809818.11</v>
      </c>
      <c r="E57" s="52">
        <v>0</v>
      </c>
      <c r="F57" s="52">
        <v>0</v>
      </c>
      <c r="G57" s="52">
        <v>0</v>
      </c>
      <c r="H57" s="51">
        <v>241957.27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1051775.38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306287.86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306287.86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1004595.63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1004595.63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1308406.1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1308406.1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1049212.02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1049212.02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872096.3099999999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872096.3099999999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1123115.33</v>
      </c>
      <c r="L63" s="31">
        <v>1076880.0899999999</v>
      </c>
      <c r="M63" s="52">
        <v>0</v>
      </c>
      <c r="N63" s="52">
        <v>0</v>
      </c>
      <c r="O63" s="36">
        <f t="shared" si="13"/>
        <v>2199995.42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616129.88</v>
      </c>
      <c r="N64" s="52">
        <v>0</v>
      </c>
      <c r="O64" s="36">
        <f t="shared" si="13"/>
        <v>616129.88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309724.68</v>
      </c>
      <c r="O65" s="55">
        <f t="shared" si="13"/>
        <v>309724.68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ht="14.25"/>
    <row r="70" ht="14.25"/>
    <row r="71" ht="13.5">
      <c r="C71" s="66"/>
    </row>
    <row r="72" spans="2:14" ht="13.5">
      <c r="B72"/>
      <c r="C72"/>
      <c r="D72"/>
      <c r="E72"/>
      <c r="F72"/>
      <c r="G72"/>
      <c r="H72"/>
      <c r="I72"/>
      <c r="J72"/>
      <c r="K72"/>
      <c r="L72"/>
      <c r="M72"/>
      <c r="N72"/>
    </row>
    <row r="74" spans="2:14" ht="13.5">
      <c r="B74"/>
      <c r="C74"/>
      <c r="D74"/>
      <c r="E74"/>
      <c r="F74"/>
      <c r="G74"/>
      <c r="H74"/>
      <c r="I74"/>
      <c r="J74"/>
      <c r="K74"/>
      <c r="L74"/>
      <c r="M74"/>
      <c r="N74"/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2022-04-29T18:09:30Z</dcterms:modified>
  <cp:category/>
  <cp:version/>
  <cp:contentType/>
  <cp:contentStatus/>
</cp:coreProperties>
</file>