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<sst xmlns="http://schemas.openxmlformats.org/spreadsheetml/2006/main" count="83" uniqueCount="80">
  <si>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</si>
  <si>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</si>
  <si>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</si>
  <si>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</si>
  <si>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</si>
  <si>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</si>
  <si>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</si>
  <si>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</si>
  <si>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</si>
  <si>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</si>
  <si>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</si>
  <si>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</si>
  <si>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</si>
  <si>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</si>
  <si>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</si>
  <si>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</si>
  <si>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</si>
  <si>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</si>
  <si>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</si>
  <si>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</si>
  <si>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</si>
  <si>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</si>
  <si>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</si>
  <si>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</si>
  <si>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</si>
  <si>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</si>
  <si>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</si>
  <si>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</si>
  <si>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</si>
  <si>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</si>
  <si>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</si>
  <si>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</si>
  <si>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</si>
  <si>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</si>
  <si>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</si>
  <si>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</si>
  <si>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</si>
  <si>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</si>
  <si>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</si>
  <si>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</si>
  <si>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</si>
  <si>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</si>
  <si>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</si>
  <si>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</si>
  <si>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</si>
  <si>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</si>
  <si>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</si>
  <si>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</si>
  <si>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</si>
  <si>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</si>
  <si>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</si>
  <si>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</si>
  <si>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</si>
  <si>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</si>
  <si>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</si>
  <si>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</si>
  <si>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</si>
  <si>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</si>
  <si>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</si>
  <si>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</si>
  <si>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</si>
  <si>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</si>
  <si>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</si>
  <si>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</si>
  <si>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</si>
  <si>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</si>
  <si>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23/04/22 - VENCIMENTO 29/04/22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</si>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</sst>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248230</v>
      </c>
      <c r="C7" s="9">
        <f t="shared" si="0"/>
        <v>170223</v>
      </c>
      <c r="D7" s="9">
        <f t="shared" si="0"/>
        <v>181055</v>
      </c>
      <c r="E7" s="9">
        <f t="shared" si="0"/>
        <v>40958</v>
      </c>
      <c r="F7" s="9">
        <f t="shared" si="0"/>
        <v>137364</v>
      </c>
      <c r="G7" s="9">
        <f t="shared" si="0"/>
        <v>209089</v>
      </c>
      <c r="H7" s="9">
        <f t="shared" si="0"/>
        <v>22928</v>
      </c>
      <c r="I7" s="9">
        <f t="shared" si="0"/>
        <v>136195</v>
      </c>
      <c r="J7" s="9">
        <f t="shared" si="0"/>
        <v>143829</v>
      </c>
      <c r="K7" s="9">
        <f t="shared" si="0"/>
        <v>221933</v>
      </c>
      <c r="L7" s="9">
        <f t="shared" si="0"/>
        <v>169987</v>
      </c>
      <c r="M7" s="9">
        <f t="shared" si="0"/>
        <v>73312</v>
      </c>
      <c r="N7" s="9">
        <f t="shared" si="0"/>
        <v>44708</v>
      </c>
      <c r="O7" s="9">
        <f t="shared" si="0"/>
        <v>1799811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12822</v>
      </c>
      <c r="C8" s="11">
        <f t="shared" si="1"/>
        <v>13183</v>
      </c>
      <c r="D8" s="11">
        <f t="shared" si="1"/>
        <v>9816</v>
      </c>
      <c r="E8" s="11">
        <f t="shared" si="1"/>
        <v>1902</v>
      </c>
      <c r="F8" s="11">
        <f t="shared" si="1"/>
        <v>6991</v>
      </c>
      <c r="G8" s="11">
        <f t="shared" si="1"/>
        <v>10367</v>
      </c>
      <c r="H8" s="11">
        <f t="shared" si="1"/>
        <v>1459</v>
      </c>
      <c r="I8" s="11">
        <f t="shared" si="1"/>
        <v>11016</v>
      </c>
      <c r="J8" s="11">
        <f t="shared" si="1"/>
        <v>9598</v>
      </c>
      <c r="K8" s="11">
        <f t="shared" si="1"/>
        <v>8069</v>
      </c>
      <c r="L8" s="11">
        <f t="shared" si="1"/>
        <v>6567</v>
      </c>
      <c r="M8" s="11">
        <f t="shared" si="1"/>
        <v>4297</v>
      </c>
      <c r="N8" s="11">
        <f t="shared" si="1"/>
        <v>3072</v>
      </c>
      <c r="O8" s="11">
        <f t="shared" si="1"/>
        <v>99159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12822</v>
      </c>
      <c r="C9" s="11">
        <v>13183</v>
      </c>
      <c r="D9" s="11">
        <v>9816</v>
      </c>
      <c r="E9" s="11">
        <v>1902</v>
      </c>
      <c r="F9" s="11">
        <v>6991</v>
      </c>
      <c r="G9" s="11">
        <v>10367</v>
      </c>
      <c r="H9" s="11">
        <v>1459</v>
      </c>
      <c r="I9" s="11">
        <v>11011</v>
      </c>
      <c r="J9" s="11">
        <v>9598</v>
      </c>
      <c r="K9" s="11">
        <v>8052</v>
      </c>
      <c r="L9" s="11">
        <v>6566</v>
      </c>
      <c r="M9" s="11">
        <v>4294</v>
      </c>
      <c r="N9" s="11">
        <v>3060</v>
      </c>
      <c r="O9" s="11">
        <f>SUM(B9:N9)</f>
        <v>99121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17</v>
      </c>
      <c r="L10" s="13">
        <v>1</v>
      </c>
      <c r="M10" s="13">
        <v>3</v>
      </c>
      <c r="N10" s="13">
        <v>12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235408</v>
      </c>
      <c r="C11" s="13">
        <v>157040</v>
      </c>
      <c r="D11" s="13">
        <v>171239</v>
      </c>
      <c r="E11" s="13">
        <v>39056</v>
      </c>
      <c r="F11" s="13">
        <v>130373</v>
      </c>
      <c r="G11" s="13">
        <v>198722</v>
      </c>
      <c r="H11" s="13">
        <v>21469</v>
      </c>
      <c r="I11" s="13">
        <v>125179</v>
      </c>
      <c r="J11" s="13">
        <v>134231</v>
      </c>
      <c r="K11" s="13">
        <v>213864</v>
      </c>
      <c r="L11" s="13">
        <v>163420</v>
      </c>
      <c r="M11" s="13">
        <v>69015</v>
      </c>
      <c r="N11" s="13">
        <v>41636</v>
      </c>
      <c r="O11" s="11">
        <f>SUM(B11:N11)</f>
        <v>1700652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1.468910296577493</v>
      </c>
      <c r="C16" s="19">
        <v>1.51294319072363</v>
      </c>
      <c r="D16" s="19">
        <v>1.59794733288405</v>
      </c>
      <c r="E16" s="19">
        <v>1.131590142293657</v>
      </c>
      <c r="F16" s="19">
        <v>1.712587856470936</v>
      </c>
      <c r="G16" s="19">
        <v>1.852059122374889</v>
      </c>
      <c r="H16" s="19">
        <v>2.270654729434526</v>
      </c>
      <c r="I16" s="19">
        <v>1.793608619548003</v>
      </c>
      <c r="J16" s="19">
        <v>1.525372917662924</v>
      </c>
      <c r="K16" s="19">
        <v>1.423216138114171</v>
      </c>
      <c r="L16" s="19">
        <v>1.477306710331607</v>
      </c>
      <c r="M16" s="19">
        <v>1.513774894005522</v>
      </c>
      <c r="N16" s="19">
        <v>1.420895230491555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1042573.3999999999</v>
      </c>
      <c r="C18" s="24">
        <f t="shared" si="2"/>
        <v>745137.46</v>
      </c>
      <c r="D18" s="24">
        <f t="shared" si="2"/>
        <v>722080.14</v>
      </c>
      <c r="E18" s="24">
        <f t="shared" si="2"/>
        <v>203624.12999999998</v>
      </c>
      <c r="F18" s="24">
        <f t="shared" si="2"/>
        <v>677739.1100000001</v>
      </c>
      <c r="G18" s="24">
        <f t="shared" si="2"/>
        <v>940304.53</v>
      </c>
      <c r="H18" s="24">
        <f t="shared" si="2"/>
        <v>165467.43</v>
      </c>
      <c r="I18" s="24">
        <f t="shared" si="2"/>
        <v>717553.95</v>
      </c>
      <c r="J18" s="24">
        <f t="shared" si="2"/>
        <v>627532.43</v>
      </c>
      <c r="K18" s="24">
        <f t="shared" si="2"/>
        <v>870620.8899999999</v>
      </c>
      <c r="L18" s="24">
        <f t="shared" si="2"/>
        <v>794558.06</v>
      </c>
      <c r="M18" s="24">
        <f t="shared" si="2"/>
        <v>412133.27</v>
      </c>
      <c r="N18" s="24">
        <f t="shared" si="2"/>
        <v>208596.14</v>
      </c>
      <c r="O18" s="24">
        <f t="shared" si="2"/>
        <v>8127920.939999999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647954.77</v>
      </c>
      <c r="C19" s="30">
        <f t="shared" si="3"/>
        <v>459023.34</v>
      </c>
      <c r="D19" s="30">
        <f t="shared" si="3"/>
        <v>428176.97</v>
      </c>
      <c r="E19" s="30">
        <f t="shared" si="3"/>
        <v>165474.42</v>
      </c>
      <c r="F19" s="30">
        <f t="shared" si="3"/>
        <v>376542.2</v>
      </c>
      <c r="G19" s="30">
        <f t="shared" si="3"/>
        <v>471579.33</v>
      </c>
      <c r="H19" s="30">
        <f t="shared" si="3"/>
        <v>69430.57</v>
      </c>
      <c r="I19" s="30">
        <f t="shared" si="3"/>
        <v>364675.73</v>
      </c>
      <c r="J19" s="30">
        <f t="shared" si="3"/>
        <v>387345.88</v>
      </c>
      <c r="K19" s="30">
        <f t="shared" si="3"/>
        <v>564974.84</v>
      </c>
      <c r="L19" s="30">
        <f t="shared" si="3"/>
        <v>492707.32</v>
      </c>
      <c r="M19" s="30">
        <f t="shared" si="3"/>
        <v>245206.65</v>
      </c>
      <c r="N19" s="30">
        <f t="shared" si="3"/>
        <v>135071.81</v>
      </c>
      <c r="O19" s="30">
        <f>SUM(B19:N19)</f>
        <v>4808163.829999999</v>
      </c>
    </row>
    <row r="20" spans="1:23" ht="18.75" customHeight="1">
      <c r="A20" s="26" t="s">
        <v>35</v>
      </c>
      <c r="B20" s="30">
        <f>IF(B16&lt;&gt;0,ROUND((B16-1)*B19,2),0)</f>
        <v>303832.66</v>
      </c>
      <c r="C20" s="30">
        <f aca="true" t="shared" si="4" ref="C20:N20">IF(C16&lt;&gt;0,ROUND((C16-1)*C19,2),0)</f>
        <v>235452.9</v>
      </c>
      <c r="D20" s="30">
        <f t="shared" si="4"/>
        <v>256027.28</v>
      </c>
      <c r="E20" s="30">
        <f t="shared" si="4"/>
        <v>21774.8</v>
      </c>
      <c r="F20" s="30">
        <f t="shared" si="4"/>
        <v>268319.4</v>
      </c>
      <c r="G20" s="30">
        <f t="shared" si="4"/>
        <v>401813.47</v>
      </c>
      <c r="H20" s="30">
        <f t="shared" si="4"/>
        <v>88222.28</v>
      </c>
      <c r="I20" s="30">
        <f t="shared" si="4"/>
        <v>289409.8</v>
      </c>
      <c r="J20" s="30">
        <f t="shared" si="4"/>
        <v>203501.04</v>
      </c>
      <c r="K20" s="30">
        <f t="shared" si="4"/>
        <v>239106.47</v>
      </c>
      <c r="L20" s="30">
        <f t="shared" si="4"/>
        <v>235172.51</v>
      </c>
      <c r="M20" s="30">
        <f t="shared" si="4"/>
        <v>125981.02</v>
      </c>
      <c r="N20" s="30">
        <f t="shared" si="4"/>
        <v>56851.08</v>
      </c>
      <c r="O20" s="30">
        <f aca="true" t="shared" si="5" ref="O19:O27">SUM(B20:N20)</f>
        <v>2725464.7100000004</v>
      </c>
      <c r="W20" s="62"/>
    </row>
    <row r="21" spans="1:15" ht="18.75" customHeight="1">
      <c r="A21" s="26" t="s">
        <v>36</v>
      </c>
      <c r="B21" s="30">
        <v>33227</v>
      </c>
      <c r="C21" s="30">
        <v>25046.54</v>
      </c>
      <c r="D21" s="30">
        <v>17106.23</v>
      </c>
      <c r="E21" s="30">
        <v>6729.3</v>
      </c>
      <c r="F21" s="30">
        <v>16315.62</v>
      </c>
      <c r="G21" s="30">
        <v>26788.46</v>
      </c>
      <c r="H21" s="30">
        <v>2524.14</v>
      </c>
      <c r="I21" s="30">
        <v>24397.94</v>
      </c>
      <c r="J21" s="30">
        <v>19863.9</v>
      </c>
      <c r="K21" s="30">
        <v>27470</v>
      </c>
      <c r="L21" s="30">
        <v>27919.45</v>
      </c>
      <c r="M21" s="30">
        <v>13062.49</v>
      </c>
      <c r="N21" s="30">
        <v>7214.92</v>
      </c>
      <c r="O21" s="30">
        <f t="shared" si="5"/>
        <v>247665.99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1129.45</v>
      </c>
      <c r="C24" s="30">
        <v>824.91</v>
      </c>
      <c r="D24" s="30">
        <v>791.34</v>
      </c>
      <c r="E24" s="30">
        <v>223.01</v>
      </c>
      <c r="F24" s="30">
        <v>745.77</v>
      </c>
      <c r="G24" s="30">
        <v>1028.74</v>
      </c>
      <c r="H24" s="30">
        <v>179.85</v>
      </c>
      <c r="I24" s="30">
        <v>776.95</v>
      </c>
      <c r="J24" s="30">
        <v>690.62</v>
      </c>
      <c r="K24" s="30">
        <v>952</v>
      </c>
      <c r="L24" s="30">
        <v>865.67</v>
      </c>
      <c r="M24" s="30">
        <v>441.23</v>
      </c>
      <c r="N24" s="30">
        <v>227.79</v>
      </c>
      <c r="O24" s="30">
        <f t="shared" si="5"/>
        <v>8877.33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5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>+B30+B32+B45+B46+B49-B50</f>
        <v>-62697.26</v>
      </c>
      <c r="C29" s="30">
        <f>+C30+C32+C45+C46+C49-C50</f>
        <v>-62592.2</v>
      </c>
      <c r="D29" s="30">
        <f>+D30+D32+D45+D46+D49-D50</f>
        <v>-461590.72000000003</v>
      </c>
      <c r="E29" s="30">
        <f>+E30+E32+E45+E46+E49-E50</f>
        <v>-9608.89</v>
      </c>
      <c r="F29" s="30">
        <f>+F30+F32+F45+F46+F49-F50</f>
        <v>-34907.37</v>
      </c>
      <c r="G29" s="30">
        <f>+G30+G32+G45+G46+G49-G50</f>
        <v>-51335.22</v>
      </c>
      <c r="H29" s="30">
        <f>+H30+H32+H45+H46+H49-H50</f>
        <v>-131758.44000000003</v>
      </c>
      <c r="I29" s="30">
        <f>+I30+I32+I45+I46+I49-I50</f>
        <v>-52768.72</v>
      </c>
      <c r="J29" s="30">
        <f>+J30+J32+J45+J46+J49-J50</f>
        <v>-46071.479999999996</v>
      </c>
      <c r="K29" s="30">
        <f>+K30+K32+K45+K46+K49-K50</f>
        <v>-652722.52</v>
      </c>
      <c r="L29" s="30">
        <f>+L30+L32+L45+L46+L49-L50</f>
        <v>-609704.0800000001</v>
      </c>
      <c r="M29" s="30">
        <f>+M30+M32+M45+M46+M49-M50</f>
        <v>-21347.11</v>
      </c>
      <c r="N29" s="30">
        <f>+N30+N32+N45+N46+N49-N50</f>
        <v>-14730.76</v>
      </c>
      <c r="O29" s="30">
        <f>+O30+O32+O45+O46+O49-O50</f>
        <v>-2211834.77</v>
      </c>
    </row>
    <row r="30" spans="1:15" ht="18.75" customHeight="1">
      <c r="A30" s="26" t="s">
        <v>40</v>
      </c>
      <c r="B30" s="31">
        <f>+B31</f>
        <v>-56416.8</v>
      </c>
      <c r="C30" s="31">
        <f>+C31</f>
        <v>-58005.2</v>
      </c>
      <c r="D30" s="31">
        <f aca="true" t="shared" si="6" ref="D30:O30">+D31</f>
        <v>-43190.4</v>
      </c>
      <c r="E30" s="31">
        <f t="shared" si="6"/>
        <v>-8368.8</v>
      </c>
      <c r="F30" s="31">
        <f t="shared" si="6"/>
        <v>-30760.4</v>
      </c>
      <c r="G30" s="31">
        <f t="shared" si="6"/>
        <v>-45614.8</v>
      </c>
      <c r="H30" s="31">
        <f t="shared" si="6"/>
        <v>-6419.6</v>
      </c>
      <c r="I30" s="31">
        <f t="shared" si="6"/>
        <v>-48448.4</v>
      </c>
      <c r="J30" s="31">
        <f t="shared" si="6"/>
        <v>-42231.2</v>
      </c>
      <c r="K30" s="31">
        <f t="shared" si="6"/>
        <v>-35428.8</v>
      </c>
      <c r="L30" s="31">
        <f t="shared" si="6"/>
        <v>-28890.4</v>
      </c>
      <c r="M30" s="31">
        <f t="shared" si="6"/>
        <v>-18893.6</v>
      </c>
      <c r="N30" s="31">
        <f t="shared" si="6"/>
        <v>-13464</v>
      </c>
      <c r="O30" s="31">
        <f t="shared" si="6"/>
        <v>-436132.39999999997</v>
      </c>
    </row>
    <row r="31" spans="1:26" ht="18.75" customHeight="1">
      <c r="A31" s="27" t="s">
        <v>41</v>
      </c>
      <c r="B31" s="16">
        <f>ROUND((-B9)*$G$3,2)</f>
        <v>-56416.8</v>
      </c>
      <c r="C31" s="16">
        <f aca="true" t="shared" si="7" ref="C31:N31">ROUND((-C9)*$G$3,2)</f>
        <v>-58005.2</v>
      </c>
      <c r="D31" s="16">
        <f t="shared" si="7"/>
        <v>-43190.4</v>
      </c>
      <c r="E31" s="16">
        <f t="shared" si="7"/>
        <v>-8368.8</v>
      </c>
      <c r="F31" s="16">
        <f t="shared" si="7"/>
        <v>-30760.4</v>
      </c>
      <c r="G31" s="16">
        <f t="shared" si="7"/>
        <v>-45614.8</v>
      </c>
      <c r="H31" s="16">
        <f t="shared" si="7"/>
        <v>-6419.6</v>
      </c>
      <c r="I31" s="16">
        <f t="shared" si="7"/>
        <v>-48448.4</v>
      </c>
      <c r="J31" s="16">
        <f t="shared" si="7"/>
        <v>-42231.2</v>
      </c>
      <c r="K31" s="16">
        <f t="shared" si="7"/>
        <v>-35428.8</v>
      </c>
      <c r="L31" s="16">
        <f t="shared" si="7"/>
        <v>-28890.4</v>
      </c>
      <c r="M31" s="16">
        <f t="shared" si="7"/>
        <v>-18893.6</v>
      </c>
      <c r="N31" s="16">
        <f t="shared" si="7"/>
        <v>-13464</v>
      </c>
      <c r="O31" s="32">
        <f aca="true" t="shared" si="8" ref="O31:O50">SUM(B31:N31)</f>
        <v>-436132.39999999997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-6280.46</v>
      </c>
      <c r="C32" s="31">
        <f aca="true" t="shared" si="9" ref="C32:O32">SUM(C33:C43)</f>
        <v>-4587</v>
      </c>
      <c r="D32" s="31">
        <f t="shared" si="9"/>
        <v>-418400.32</v>
      </c>
      <c r="E32" s="31">
        <f t="shared" si="9"/>
        <v>-1240.09</v>
      </c>
      <c r="F32" s="31">
        <f t="shared" si="9"/>
        <v>-4146.97</v>
      </c>
      <c r="G32" s="31">
        <f t="shared" si="9"/>
        <v>-5720.42</v>
      </c>
      <c r="H32" s="31">
        <f t="shared" si="9"/>
        <v>-124547.92000000001</v>
      </c>
      <c r="I32" s="31">
        <f t="shared" si="9"/>
        <v>-4320.32</v>
      </c>
      <c r="J32" s="31">
        <f t="shared" si="9"/>
        <v>-3840.28</v>
      </c>
      <c r="K32" s="31">
        <f t="shared" si="9"/>
        <v>-617293.72</v>
      </c>
      <c r="L32" s="31">
        <f t="shared" si="9"/>
        <v>-580813.68</v>
      </c>
      <c r="M32" s="31">
        <f t="shared" si="9"/>
        <v>-2453.51</v>
      </c>
      <c r="N32" s="31">
        <f t="shared" si="9"/>
        <v>-1266.76</v>
      </c>
      <c r="O32" s="31">
        <f t="shared" si="9"/>
        <v>-1774911.4500000002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-414000</v>
      </c>
      <c r="E39" s="33">
        <v>0</v>
      </c>
      <c r="F39" s="33">
        <v>0</v>
      </c>
      <c r="G39" s="33">
        <v>0</v>
      </c>
      <c r="H39" s="33">
        <v>-108000</v>
      </c>
      <c r="I39" s="33">
        <v>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8"/>
        <v>-1710000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-6280.46</v>
      </c>
      <c r="C41" s="33">
        <v>-4587</v>
      </c>
      <c r="D41" s="33">
        <v>-4400.32</v>
      </c>
      <c r="E41" s="33">
        <v>-1240.09</v>
      </c>
      <c r="F41" s="33">
        <v>-4146.97</v>
      </c>
      <c r="G41" s="33">
        <v>-5720.42</v>
      </c>
      <c r="H41" s="33">
        <v>-1000.07</v>
      </c>
      <c r="I41" s="33">
        <v>-4320.32</v>
      </c>
      <c r="J41" s="33">
        <v>-3840.28</v>
      </c>
      <c r="K41" s="33">
        <v>-5293.72</v>
      </c>
      <c r="L41" s="33">
        <v>-4813.68</v>
      </c>
      <c r="M41" s="33">
        <v>-2453.51</v>
      </c>
      <c r="N41" s="33">
        <v>-1266.76</v>
      </c>
      <c r="O41" s="33">
        <f t="shared" si="8"/>
        <v>-49363.600000000006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-15547.85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8"/>
        <v>-15547.85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8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-790.92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8"/>
        <v>-790.92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8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0" ref="B48:N48">+B18+B29</f>
        <v>979876.1399999999</v>
      </c>
      <c r="C48" s="36">
        <f t="shared" si="10"/>
        <v>682545.26</v>
      </c>
      <c r="D48" s="36">
        <f t="shared" si="10"/>
        <v>260489.41999999998</v>
      </c>
      <c r="E48" s="36">
        <f t="shared" si="10"/>
        <v>194015.24</v>
      </c>
      <c r="F48" s="36">
        <f t="shared" si="10"/>
        <v>642831.7400000001</v>
      </c>
      <c r="G48" s="36">
        <f t="shared" si="10"/>
        <v>888969.31</v>
      </c>
      <c r="H48" s="36">
        <f t="shared" si="10"/>
        <v>33708.98999999996</v>
      </c>
      <c r="I48" s="36">
        <f t="shared" si="10"/>
        <v>664785.23</v>
      </c>
      <c r="J48" s="36">
        <f t="shared" si="10"/>
        <v>581460.9500000001</v>
      </c>
      <c r="K48" s="36">
        <f t="shared" si="10"/>
        <v>217898.36999999988</v>
      </c>
      <c r="L48" s="36">
        <f t="shared" si="10"/>
        <v>184853.97999999998</v>
      </c>
      <c r="M48" s="36">
        <f t="shared" si="10"/>
        <v>390786.16000000003</v>
      </c>
      <c r="N48" s="36">
        <f t="shared" si="10"/>
        <v>193865.38</v>
      </c>
      <c r="O48" s="36">
        <f>SUM(B48:N48)</f>
        <v>5916086.170000001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8"/>
        <v>0</v>
      </c>
      <c r="P49"/>
      <c r="Q49" s="43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8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1" ref="B54:O54">SUM(B55:B65)</f>
        <v>979876.15</v>
      </c>
      <c r="C54" s="51">
        <f t="shared" si="11"/>
        <v>682545.26</v>
      </c>
      <c r="D54" s="51">
        <f t="shared" si="11"/>
        <v>260489.42</v>
      </c>
      <c r="E54" s="51">
        <f t="shared" si="11"/>
        <v>194015.24</v>
      </c>
      <c r="F54" s="51">
        <f t="shared" si="11"/>
        <v>642831.73</v>
      </c>
      <c r="G54" s="51">
        <f t="shared" si="11"/>
        <v>888969.31</v>
      </c>
      <c r="H54" s="51">
        <f t="shared" si="11"/>
        <v>33708.99</v>
      </c>
      <c r="I54" s="51">
        <f t="shared" si="11"/>
        <v>664785.24</v>
      </c>
      <c r="J54" s="51">
        <f t="shared" si="11"/>
        <v>581460.95</v>
      </c>
      <c r="K54" s="51">
        <f t="shared" si="11"/>
        <v>217898.36</v>
      </c>
      <c r="L54" s="51">
        <f t="shared" si="11"/>
        <v>184853.98</v>
      </c>
      <c r="M54" s="51">
        <f t="shared" si="11"/>
        <v>390786.15</v>
      </c>
      <c r="N54" s="51">
        <f t="shared" si="11"/>
        <v>193865.38</v>
      </c>
      <c r="O54" s="36">
        <f t="shared" si="11"/>
        <v>5916086.16</v>
      </c>
      <c r="Q54"/>
    </row>
    <row r="55" spans="1:18" ht="18.75" customHeight="1">
      <c r="A55" s="26" t="s">
        <v>54</v>
      </c>
      <c r="B55" s="51">
        <v>801927.05</v>
      </c>
      <c r="C55" s="51">
        <v>486993.89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1288920.94</v>
      </c>
      <c r="P55"/>
      <c r="Q55"/>
      <c r="R55" s="43"/>
    </row>
    <row r="56" spans="1:16" ht="18.75" customHeight="1">
      <c r="A56" s="26" t="s">
        <v>55</v>
      </c>
      <c r="B56" s="51">
        <v>177949.1</v>
      </c>
      <c r="C56" s="51">
        <v>195551.37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2" ref="O56:O65">SUM(B56:N56)</f>
        <v>373500.47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260489.42</v>
      </c>
      <c r="E57" s="52">
        <v>0</v>
      </c>
      <c r="F57" s="52">
        <v>0</v>
      </c>
      <c r="G57" s="52">
        <v>0</v>
      </c>
      <c r="H57" s="51">
        <v>33708.99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2"/>
        <v>294198.41000000003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194015.24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2"/>
        <v>194015.24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642831.73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2"/>
        <v>642831.73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888969.31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2"/>
        <v>888969.31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664785.24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2"/>
        <v>664785.24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581460.95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2"/>
        <v>581460.95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217898.36</v>
      </c>
      <c r="L63" s="31">
        <v>184853.98</v>
      </c>
      <c r="M63" s="52">
        <v>0</v>
      </c>
      <c r="N63" s="52">
        <v>0</v>
      </c>
      <c r="O63" s="36">
        <f t="shared" si="12"/>
        <v>402752.33999999997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390786.15</v>
      </c>
      <c r="N64" s="52">
        <v>0</v>
      </c>
      <c r="O64" s="36">
        <f t="shared" si="12"/>
        <v>390786.15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193865.38</v>
      </c>
      <c r="O65" s="55">
        <f t="shared" si="12"/>
        <v>193865.38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2022-04-28T20:47:01Z</dcterms:modified>
  <cp:category/>
  <cp:version/>
  <cp:contentType/>
  <cp:contentStatus/>
</cp:coreProperties>
</file>