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<sst xmlns="http://schemas.openxmlformats.org/spreadsheetml/2006/main" count="83" uniqueCount="80">
  <si>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</si>
  <si>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</si>
  <si>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</si>
  <si>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</si>
  <si>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</si>
  <si>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</si>
  <si>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</si>
  <si>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</si>
  <si>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</si>
  <si>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</si>
  <si>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</si>
  <si>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</si>
  <si>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</si>
  <si>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</si>
  <si>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</si>
  <si>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</si>
  <si>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</si>
  <si>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</si>
  <si>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</si>
  <si>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</si>
  <si>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</si>
  <si>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</si>
  <si>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</si>
  <si>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</si>
  <si>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</si>
  <si>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</si>
  <si>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</si>
  <si>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</si>
  <si>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</si>
  <si>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</si>
  <si>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</si>
  <si>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</si>
  <si>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</si>
  <si>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</si>
  <si>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</si>
  <si>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</si>
  <si>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</si>
  <si>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</si>
  <si>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</si>
  <si>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</si>
  <si>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</si>
  <si>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</si>
  <si>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</si>
  <si>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</si>
  <si>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</si>
  <si>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</si>
  <si>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</si>
  <si>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</si>
  <si>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</si>
  <si>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</si>
  <si>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</si>
  <si>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</si>
  <si>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</si>
  <si>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</si>
  <si>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</si>
  <si>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</si>
  <si>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</si>
  <si>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</si>
  <si>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</si>
  <si>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</si>
  <si>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</si>
  <si>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</si>
  <si>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</si>
  <si>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</si>
  <si>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</si>
  <si>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</si>
  <si>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22/04/22 - VENCIMENTO 29/04/22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</si>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</sst>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313105</v>
      </c>
      <c r="C7" s="9">
        <f t="shared" si="0"/>
        <v>218410</v>
      </c>
      <c r="D7" s="9">
        <f t="shared" si="0"/>
        <v>213796</v>
      </c>
      <c r="E7" s="9">
        <f t="shared" si="0"/>
        <v>51607</v>
      </c>
      <c r="F7" s="9">
        <f t="shared" si="0"/>
        <v>175808</v>
      </c>
      <c r="G7" s="9">
        <f t="shared" si="0"/>
        <v>278422</v>
      </c>
      <c r="H7" s="9">
        <f t="shared" si="0"/>
        <v>31684</v>
      </c>
      <c r="I7" s="9">
        <f t="shared" si="0"/>
        <v>186613</v>
      </c>
      <c r="J7" s="9">
        <f t="shared" si="0"/>
        <v>191903</v>
      </c>
      <c r="K7" s="9">
        <f t="shared" si="0"/>
        <v>286264</v>
      </c>
      <c r="L7" s="9">
        <f t="shared" si="0"/>
        <v>220335</v>
      </c>
      <c r="M7" s="9">
        <f t="shared" si="0"/>
        <v>101603</v>
      </c>
      <c r="N7" s="9">
        <f t="shared" si="0"/>
        <v>64304</v>
      </c>
      <c r="O7" s="9">
        <f t="shared" si="0"/>
        <v>2333854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14102</v>
      </c>
      <c r="C8" s="11">
        <f t="shared" si="1"/>
        <v>13933</v>
      </c>
      <c r="D8" s="11">
        <f t="shared" si="1"/>
        <v>10016</v>
      </c>
      <c r="E8" s="11">
        <f t="shared" si="1"/>
        <v>2067</v>
      </c>
      <c r="F8" s="11">
        <f t="shared" si="1"/>
        <v>7774</v>
      </c>
      <c r="G8" s="11">
        <f t="shared" si="1"/>
        <v>11840</v>
      </c>
      <c r="H8" s="11">
        <f t="shared" si="1"/>
        <v>1726</v>
      </c>
      <c r="I8" s="11">
        <f t="shared" si="1"/>
        <v>12703</v>
      </c>
      <c r="J8" s="11">
        <f t="shared" si="1"/>
        <v>11246</v>
      </c>
      <c r="K8" s="11">
        <f t="shared" si="1"/>
        <v>9098</v>
      </c>
      <c r="L8" s="11">
        <f t="shared" si="1"/>
        <v>7827</v>
      </c>
      <c r="M8" s="11">
        <f t="shared" si="1"/>
        <v>5292</v>
      </c>
      <c r="N8" s="11">
        <f t="shared" si="1"/>
        <v>4117</v>
      </c>
      <c r="O8" s="11">
        <f t="shared" si="1"/>
        <v>111741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14102</v>
      </c>
      <c r="C9" s="11">
        <v>13933</v>
      </c>
      <c r="D9" s="11">
        <v>10016</v>
      </c>
      <c r="E9" s="11">
        <v>2067</v>
      </c>
      <c r="F9" s="11">
        <v>7774</v>
      </c>
      <c r="G9" s="11">
        <v>11840</v>
      </c>
      <c r="H9" s="11">
        <v>1726</v>
      </c>
      <c r="I9" s="11">
        <v>12698</v>
      </c>
      <c r="J9" s="11">
        <v>11246</v>
      </c>
      <c r="K9" s="11">
        <v>9085</v>
      </c>
      <c r="L9" s="11">
        <v>7827</v>
      </c>
      <c r="M9" s="11">
        <v>5285</v>
      </c>
      <c r="N9" s="11">
        <v>4114</v>
      </c>
      <c r="O9" s="11">
        <f>SUM(B9:N9)</f>
        <v>111713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13</v>
      </c>
      <c r="L10" s="13">
        <v>0</v>
      </c>
      <c r="M10" s="13">
        <v>7</v>
      </c>
      <c r="N10" s="13">
        <v>3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299003</v>
      </c>
      <c r="C11" s="13">
        <v>204477</v>
      </c>
      <c r="D11" s="13">
        <v>203780</v>
      </c>
      <c r="E11" s="13">
        <v>49540</v>
      </c>
      <c r="F11" s="13">
        <v>168034</v>
      </c>
      <c r="G11" s="13">
        <v>266582</v>
      </c>
      <c r="H11" s="13">
        <v>29958</v>
      </c>
      <c r="I11" s="13">
        <v>173910</v>
      </c>
      <c r="J11" s="13">
        <v>180657</v>
      </c>
      <c r="K11" s="13">
        <v>277166</v>
      </c>
      <c r="L11" s="13">
        <v>212508</v>
      </c>
      <c r="M11" s="13">
        <v>96311</v>
      </c>
      <c r="N11" s="13">
        <v>60187</v>
      </c>
      <c r="O11" s="11">
        <f>SUM(B11:N11)</f>
        <v>2222113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1.464275573330514</v>
      </c>
      <c r="C16" s="19">
        <v>1.384197741511211</v>
      </c>
      <c r="D16" s="19">
        <v>1.509278772826307</v>
      </c>
      <c r="E16" s="19">
        <v>1.128546175208993</v>
      </c>
      <c r="F16" s="19">
        <v>1.674902737326226</v>
      </c>
      <c r="G16" s="19">
        <v>1.845570840414965</v>
      </c>
      <c r="H16" s="19">
        <v>2.221953262546567</v>
      </c>
      <c r="I16" s="19">
        <v>1.790844131894463</v>
      </c>
      <c r="J16" s="19">
        <v>1.584372000460315</v>
      </c>
      <c r="K16" s="19">
        <v>1.391006433845697</v>
      </c>
      <c r="L16" s="19">
        <v>1.447968610428546</v>
      </c>
      <c r="M16" s="19">
        <v>1.521279975351201</v>
      </c>
      <c r="N16" s="19">
        <v>1.416020469869536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1306746.7899999996</v>
      </c>
      <c r="C18" s="24">
        <f t="shared" si="2"/>
        <v>871390.3199999998</v>
      </c>
      <c r="D18" s="24">
        <f t="shared" si="2"/>
        <v>804396.8500000001</v>
      </c>
      <c r="E18" s="24">
        <f t="shared" si="2"/>
        <v>254445.78999999995</v>
      </c>
      <c r="F18" s="24">
        <f t="shared" si="2"/>
        <v>849609.8300000001</v>
      </c>
      <c r="G18" s="24">
        <f t="shared" si="2"/>
        <v>1241172.9500000002</v>
      </c>
      <c r="H18" s="24">
        <f t="shared" si="2"/>
        <v>222435.75</v>
      </c>
      <c r="I18" s="24">
        <f t="shared" si="2"/>
        <v>964008.8900000001</v>
      </c>
      <c r="J18" s="24">
        <f t="shared" si="2"/>
        <v>866318.9</v>
      </c>
      <c r="K18" s="24">
        <f t="shared" si="2"/>
        <v>1097994.6</v>
      </c>
      <c r="L18" s="24">
        <f t="shared" si="2"/>
        <v>1006033.25</v>
      </c>
      <c r="M18" s="24">
        <f t="shared" si="2"/>
        <v>565452.01</v>
      </c>
      <c r="N18" s="24">
        <f t="shared" si="2"/>
        <v>296179.00999999995</v>
      </c>
      <c r="O18" s="24">
        <f t="shared" si="2"/>
        <v>10346184.939999998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817297.98</v>
      </c>
      <c r="C19" s="30">
        <f t="shared" si="3"/>
        <v>588964.41</v>
      </c>
      <c r="D19" s="30">
        <f t="shared" si="3"/>
        <v>505606.16</v>
      </c>
      <c r="E19" s="30">
        <f t="shared" si="3"/>
        <v>208497.44</v>
      </c>
      <c r="F19" s="30">
        <f t="shared" si="3"/>
        <v>481924.89</v>
      </c>
      <c r="G19" s="30">
        <f t="shared" si="3"/>
        <v>627952.98</v>
      </c>
      <c r="H19" s="30">
        <f t="shared" si="3"/>
        <v>95945.49</v>
      </c>
      <c r="I19" s="30">
        <f t="shared" si="3"/>
        <v>499674.97</v>
      </c>
      <c r="J19" s="30">
        <f t="shared" si="3"/>
        <v>516813.97</v>
      </c>
      <c r="K19" s="30">
        <f t="shared" si="3"/>
        <v>728742.26</v>
      </c>
      <c r="L19" s="30">
        <f t="shared" si="3"/>
        <v>638641</v>
      </c>
      <c r="M19" s="30">
        <f t="shared" si="3"/>
        <v>339831.55</v>
      </c>
      <c r="N19" s="30">
        <f t="shared" si="3"/>
        <v>194275.24</v>
      </c>
      <c r="O19" s="30">
        <f>SUM(B19:N19)</f>
        <v>6244168.34</v>
      </c>
    </row>
    <row r="20" spans="1:23" ht="18.75" customHeight="1">
      <c r="A20" s="26" t="s">
        <v>35</v>
      </c>
      <c r="B20" s="30">
        <f>IF(B16&lt;&gt;0,ROUND((B16-1)*B19,2),0)</f>
        <v>379451.49</v>
      </c>
      <c r="C20" s="30">
        <f aca="true" t="shared" si="4" ref="C20:N20">IF(C16&lt;&gt;0,ROUND((C16-1)*C19,2),0)</f>
        <v>226278.8</v>
      </c>
      <c r="D20" s="30">
        <f t="shared" si="4"/>
        <v>257494.48</v>
      </c>
      <c r="E20" s="30">
        <f t="shared" si="4"/>
        <v>26801.55</v>
      </c>
      <c r="F20" s="30">
        <f t="shared" si="4"/>
        <v>325252.43</v>
      </c>
      <c r="G20" s="30">
        <f t="shared" si="4"/>
        <v>530978.73</v>
      </c>
      <c r="H20" s="30">
        <f t="shared" si="4"/>
        <v>117240.9</v>
      </c>
      <c r="I20" s="30">
        <f t="shared" si="4"/>
        <v>395165.02</v>
      </c>
      <c r="J20" s="30">
        <f t="shared" si="4"/>
        <v>302011.61</v>
      </c>
      <c r="K20" s="30">
        <f t="shared" si="4"/>
        <v>284942.91</v>
      </c>
      <c r="L20" s="30">
        <f t="shared" si="4"/>
        <v>286091.12</v>
      </c>
      <c r="M20" s="30">
        <f t="shared" si="4"/>
        <v>177147.38</v>
      </c>
      <c r="N20" s="30">
        <f t="shared" si="4"/>
        <v>80822.48</v>
      </c>
      <c r="O20" s="30">
        <f aca="true" t="shared" si="5" ref="O19:O27">SUM(B20:N20)</f>
        <v>3389678.9</v>
      </c>
      <c r="W20" s="62"/>
    </row>
    <row r="21" spans="1:15" ht="18.75" customHeight="1">
      <c r="A21" s="26" t="s">
        <v>36</v>
      </c>
      <c r="B21" s="30">
        <v>52536.67</v>
      </c>
      <c r="C21" s="30">
        <v>30657.13</v>
      </c>
      <c r="D21" s="30">
        <v>20677.63</v>
      </c>
      <c r="E21" s="30">
        <v>9520.37</v>
      </c>
      <c r="F21" s="30">
        <v>25937.76</v>
      </c>
      <c r="G21" s="30">
        <v>42156.34</v>
      </c>
      <c r="H21" s="30">
        <v>3961.32</v>
      </c>
      <c r="I21" s="30">
        <v>30112.81</v>
      </c>
      <c r="J21" s="30">
        <v>30666.91</v>
      </c>
      <c r="K21" s="30">
        <v>45318.98</v>
      </c>
      <c r="L21" s="30">
        <v>42609.49</v>
      </c>
      <c r="M21" s="30">
        <v>20587.57</v>
      </c>
      <c r="N21" s="30">
        <v>11613.35</v>
      </c>
      <c r="O21" s="30">
        <f t="shared" si="5"/>
        <v>366356.32999999996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1031.13</v>
      </c>
      <c r="C24" s="30">
        <v>700.21</v>
      </c>
      <c r="D24" s="30">
        <v>640.26</v>
      </c>
      <c r="E24" s="30">
        <v>203.83</v>
      </c>
      <c r="F24" s="30">
        <v>678.63</v>
      </c>
      <c r="G24" s="30">
        <v>990.37</v>
      </c>
      <c r="H24" s="30">
        <v>177.45</v>
      </c>
      <c r="I24" s="30">
        <v>762.56</v>
      </c>
      <c r="J24" s="30">
        <v>695.42</v>
      </c>
      <c r="K24" s="30">
        <v>872.87</v>
      </c>
      <c r="L24" s="30">
        <v>798.53</v>
      </c>
      <c r="M24" s="30">
        <v>443.63</v>
      </c>
      <c r="N24" s="30">
        <v>237.4</v>
      </c>
      <c r="O24" s="30">
        <f t="shared" si="5"/>
        <v>8232.29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>+B30+B32+B45+B46+B49-B50</f>
        <v>-84320.17</v>
      </c>
      <c r="C29" s="30">
        <f>+C30+C32+C45+C46+C49-C50</f>
        <v>-77292.73</v>
      </c>
      <c r="D29" s="30">
        <f>+D30+D32+D45+D46+D49-D50</f>
        <v>-57460.31000000003</v>
      </c>
      <c r="E29" s="30">
        <f>+E30+E32+E45+E46+E49-E50</f>
        <v>-21716.35</v>
      </c>
      <c r="F29" s="30">
        <f>+F30+F32+F45+F46+F49-F50</f>
        <v>-57974.58</v>
      </c>
      <c r="G29" s="30">
        <f>+G30+G32+G45+G46+G49-G50</f>
        <v>-58395.07</v>
      </c>
      <c r="H29" s="30">
        <f>+H30+H32+H45+H46+H49-H50</f>
        <v>-191242.27000000002</v>
      </c>
      <c r="I29" s="30">
        <f>+I30+I32+I45+I46+I49-I50</f>
        <v>-82468.2</v>
      </c>
      <c r="J29" s="30">
        <f>+J30+J32+J45+J46+J49-J50</f>
        <v>-60341.2</v>
      </c>
      <c r="K29" s="30">
        <f>+K30+K32+K45+K46+K49-K50</f>
        <v>-85816.61000000004</v>
      </c>
      <c r="L29" s="30">
        <f>+L30+L32+L45+L46+L49-L50</f>
        <v>-68828.42000000004</v>
      </c>
      <c r="M29" s="30">
        <f>+M30+M32+M45+M46+M49-M50</f>
        <v>-25720.85</v>
      </c>
      <c r="N29" s="30">
        <f>+N30+N32+N45+N46+N49-N50</f>
        <v>-19939.32</v>
      </c>
      <c r="O29" s="30">
        <f>+O30+O32+O45+O46+O49-O50</f>
        <v>-891516.0800000001</v>
      </c>
    </row>
    <row r="30" spans="1:15" ht="18.75" customHeight="1">
      <c r="A30" s="26" t="s">
        <v>40</v>
      </c>
      <c r="B30" s="31">
        <f>+B31</f>
        <v>-62048.8</v>
      </c>
      <c r="C30" s="31">
        <f>+C31</f>
        <v>-61305.2</v>
      </c>
      <c r="D30" s="31">
        <f aca="true" t="shared" si="6" ref="D30:O30">+D31</f>
        <v>-44070.4</v>
      </c>
      <c r="E30" s="31">
        <f t="shared" si="6"/>
        <v>-9094.8</v>
      </c>
      <c r="F30" s="31">
        <f t="shared" si="6"/>
        <v>-34205.6</v>
      </c>
      <c r="G30" s="31">
        <f t="shared" si="6"/>
        <v>-52096</v>
      </c>
      <c r="H30" s="31">
        <f t="shared" si="6"/>
        <v>-7594.4</v>
      </c>
      <c r="I30" s="31">
        <f t="shared" si="6"/>
        <v>-55871.2</v>
      </c>
      <c r="J30" s="31">
        <f t="shared" si="6"/>
        <v>-49482.4</v>
      </c>
      <c r="K30" s="31">
        <f t="shared" si="6"/>
        <v>-39974</v>
      </c>
      <c r="L30" s="31">
        <f t="shared" si="6"/>
        <v>-34438.8</v>
      </c>
      <c r="M30" s="31">
        <f t="shared" si="6"/>
        <v>-23254</v>
      </c>
      <c r="N30" s="31">
        <f t="shared" si="6"/>
        <v>-18101.6</v>
      </c>
      <c r="O30" s="31">
        <f t="shared" si="6"/>
        <v>-491537.2</v>
      </c>
    </row>
    <row r="31" spans="1:26" ht="18.75" customHeight="1">
      <c r="A31" s="27" t="s">
        <v>41</v>
      </c>
      <c r="B31" s="16">
        <f>ROUND((-B9)*$G$3,2)</f>
        <v>-62048.8</v>
      </c>
      <c r="C31" s="16">
        <f aca="true" t="shared" si="7" ref="C31:N31">ROUND((-C9)*$G$3,2)</f>
        <v>-61305.2</v>
      </c>
      <c r="D31" s="16">
        <f t="shared" si="7"/>
        <v>-44070.4</v>
      </c>
      <c r="E31" s="16">
        <f t="shared" si="7"/>
        <v>-9094.8</v>
      </c>
      <c r="F31" s="16">
        <f t="shared" si="7"/>
        <v>-34205.6</v>
      </c>
      <c r="G31" s="16">
        <f t="shared" si="7"/>
        <v>-52096</v>
      </c>
      <c r="H31" s="16">
        <f t="shared" si="7"/>
        <v>-7594.4</v>
      </c>
      <c r="I31" s="16">
        <f t="shared" si="7"/>
        <v>-55871.2</v>
      </c>
      <c r="J31" s="16">
        <f t="shared" si="7"/>
        <v>-49482.4</v>
      </c>
      <c r="K31" s="16">
        <f t="shared" si="7"/>
        <v>-39974</v>
      </c>
      <c r="L31" s="16">
        <f t="shared" si="7"/>
        <v>-34438.8</v>
      </c>
      <c r="M31" s="16">
        <f t="shared" si="7"/>
        <v>-23254</v>
      </c>
      <c r="N31" s="16">
        <f t="shared" si="7"/>
        <v>-18101.6</v>
      </c>
      <c r="O31" s="32">
        <f aca="true" t="shared" si="8" ref="O31:O50">SUM(B31:N31)</f>
        <v>-491537.2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-22271.37</v>
      </c>
      <c r="C32" s="31">
        <f aca="true" t="shared" si="9" ref="C32:O32">SUM(C33:C43)</f>
        <v>-15987.529999999999</v>
      </c>
      <c r="D32" s="31">
        <f t="shared" si="9"/>
        <v>-13389.910000000024</v>
      </c>
      <c r="E32" s="31">
        <f t="shared" si="9"/>
        <v>-12621.55</v>
      </c>
      <c r="F32" s="31">
        <f t="shared" si="9"/>
        <v>-23768.98</v>
      </c>
      <c r="G32" s="31">
        <f t="shared" si="9"/>
        <v>-6299.07</v>
      </c>
      <c r="H32" s="31">
        <f t="shared" si="9"/>
        <v>-182572.11000000002</v>
      </c>
      <c r="I32" s="31">
        <f t="shared" si="9"/>
        <v>-26597</v>
      </c>
      <c r="J32" s="31">
        <f t="shared" si="9"/>
        <v>-10858.8</v>
      </c>
      <c r="K32" s="31">
        <f t="shared" si="9"/>
        <v>-45842.610000000044</v>
      </c>
      <c r="L32" s="31">
        <f t="shared" si="9"/>
        <v>-34389.620000000046</v>
      </c>
      <c r="M32" s="31">
        <f t="shared" si="9"/>
        <v>-2466.85</v>
      </c>
      <c r="N32" s="31">
        <f t="shared" si="9"/>
        <v>-1837.7199999999998</v>
      </c>
      <c r="O32" s="31">
        <f t="shared" si="9"/>
        <v>-398903.12</v>
      </c>
    </row>
    <row r="33" spans="1:26" ht="18.75" customHeight="1">
      <c r="A33" s="27" t="s">
        <v>43</v>
      </c>
      <c r="B33" s="33">
        <v>-16537.62</v>
      </c>
      <c r="C33" s="33">
        <v>-12093.91</v>
      </c>
      <c r="D33" s="33">
        <v>-9829.65</v>
      </c>
      <c r="E33" s="33">
        <v>-11488.13</v>
      </c>
      <c r="F33" s="33">
        <v>-19995.37</v>
      </c>
      <c r="G33" s="33">
        <v>-792</v>
      </c>
      <c r="H33" s="33">
        <v>-7070.17</v>
      </c>
      <c r="I33" s="33">
        <v>-22356.69</v>
      </c>
      <c r="J33" s="33">
        <v>-6991.85</v>
      </c>
      <c r="K33" s="33">
        <v>-40988.92</v>
      </c>
      <c r="L33" s="33">
        <v>-29949.3</v>
      </c>
      <c r="M33" s="33">
        <v>0</v>
      </c>
      <c r="N33" s="33">
        <v>-517.64</v>
      </c>
      <c r="O33" s="33">
        <f t="shared" si="8"/>
        <v>-178611.25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8"/>
        <v>2344500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8"/>
        <v>-2497500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-5733.75</v>
      </c>
      <c r="C41" s="33">
        <v>-3893.62</v>
      </c>
      <c r="D41" s="33">
        <v>-3560.26</v>
      </c>
      <c r="E41" s="33">
        <v>-1133.42</v>
      </c>
      <c r="F41" s="33">
        <v>-3773.61</v>
      </c>
      <c r="G41" s="33">
        <v>-5507.07</v>
      </c>
      <c r="H41" s="33">
        <v>-986.74</v>
      </c>
      <c r="I41" s="33">
        <v>-4240.31</v>
      </c>
      <c r="J41" s="33">
        <v>-3866.95</v>
      </c>
      <c r="K41" s="33">
        <v>-4853.69</v>
      </c>
      <c r="L41" s="33">
        <v>-4440.32</v>
      </c>
      <c r="M41" s="33">
        <v>-2466.85</v>
      </c>
      <c r="N41" s="33">
        <v>-1320.08</v>
      </c>
      <c r="O41" s="33">
        <f t="shared" si="8"/>
        <v>-45776.670000000006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-21515.2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8"/>
        <v>-21515.2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8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-1075.76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8"/>
        <v>-1075.76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8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0" ref="B48:N48">+B18+B29</f>
        <v>1222426.6199999996</v>
      </c>
      <c r="C48" s="36">
        <f t="shared" si="10"/>
        <v>794097.5899999999</v>
      </c>
      <c r="D48" s="36">
        <f t="shared" si="10"/>
        <v>746936.54</v>
      </c>
      <c r="E48" s="36">
        <f t="shared" si="10"/>
        <v>232729.43999999994</v>
      </c>
      <c r="F48" s="36">
        <f t="shared" si="10"/>
        <v>791635.2500000001</v>
      </c>
      <c r="G48" s="36">
        <f t="shared" si="10"/>
        <v>1182777.8800000001</v>
      </c>
      <c r="H48" s="36">
        <f t="shared" si="10"/>
        <v>31193.47999999998</v>
      </c>
      <c r="I48" s="36">
        <f t="shared" si="10"/>
        <v>881540.6900000002</v>
      </c>
      <c r="J48" s="36">
        <f t="shared" si="10"/>
        <v>805977.7000000001</v>
      </c>
      <c r="K48" s="36">
        <f t="shared" si="10"/>
        <v>1012177.99</v>
      </c>
      <c r="L48" s="36">
        <f t="shared" si="10"/>
        <v>937204.83</v>
      </c>
      <c r="M48" s="36">
        <f t="shared" si="10"/>
        <v>539731.16</v>
      </c>
      <c r="N48" s="36">
        <f t="shared" si="10"/>
        <v>276239.68999999994</v>
      </c>
      <c r="O48" s="36">
        <f>SUM(B48:N48)</f>
        <v>9454668.86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8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8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1" ref="B54:O54">SUM(B55:B65)</f>
        <v>1222426.6199999999</v>
      </c>
      <c r="C54" s="51">
        <f t="shared" si="11"/>
        <v>794097.58</v>
      </c>
      <c r="D54" s="51">
        <f t="shared" si="11"/>
        <v>746936.54</v>
      </c>
      <c r="E54" s="51">
        <f t="shared" si="11"/>
        <v>232729.44</v>
      </c>
      <c r="F54" s="51">
        <f t="shared" si="11"/>
        <v>791635.24</v>
      </c>
      <c r="G54" s="51">
        <f t="shared" si="11"/>
        <v>1182777.87</v>
      </c>
      <c r="H54" s="51">
        <f t="shared" si="11"/>
        <v>31193.48</v>
      </c>
      <c r="I54" s="51">
        <f t="shared" si="11"/>
        <v>881540.69</v>
      </c>
      <c r="J54" s="51">
        <f t="shared" si="11"/>
        <v>805977.7</v>
      </c>
      <c r="K54" s="51">
        <f t="shared" si="11"/>
        <v>1012178.01</v>
      </c>
      <c r="L54" s="51">
        <f t="shared" si="11"/>
        <v>937204.83</v>
      </c>
      <c r="M54" s="51">
        <f t="shared" si="11"/>
        <v>539731.17</v>
      </c>
      <c r="N54" s="51">
        <f t="shared" si="11"/>
        <v>276239.69</v>
      </c>
      <c r="O54" s="36">
        <f t="shared" si="11"/>
        <v>9454668.86</v>
      </c>
      <c r="Q54"/>
    </row>
    <row r="55" spans="1:18" ht="18.75" customHeight="1">
      <c r="A55" s="26" t="s">
        <v>54</v>
      </c>
      <c r="B55" s="51">
        <v>997956.34</v>
      </c>
      <c r="C55" s="51">
        <v>565582.5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1563538.8399999999</v>
      </c>
      <c r="P55"/>
      <c r="Q55"/>
      <c r="R55" s="43"/>
    </row>
    <row r="56" spans="1:16" ht="18.75" customHeight="1">
      <c r="A56" s="26" t="s">
        <v>55</v>
      </c>
      <c r="B56" s="51">
        <v>224470.28</v>
      </c>
      <c r="C56" s="51">
        <v>228515.08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452985.36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746936.54</v>
      </c>
      <c r="E57" s="52">
        <v>0</v>
      </c>
      <c r="F57" s="52">
        <v>0</v>
      </c>
      <c r="G57" s="52">
        <v>0</v>
      </c>
      <c r="H57" s="51">
        <v>31193.48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778130.02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232729.44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232729.44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791635.24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791635.24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1182777.87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1182777.87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881540.69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881540.69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805977.7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805977.7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1012178.01</v>
      </c>
      <c r="L63" s="31">
        <v>937204.83</v>
      </c>
      <c r="M63" s="52">
        <v>0</v>
      </c>
      <c r="N63" s="52">
        <v>0</v>
      </c>
      <c r="O63" s="36">
        <f t="shared" si="12"/>
        <v>1949382.8399999999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539731.17</v>
      </c>
      <c r="N64" s="52">
        <v>0</v>
      </c>
      <c r="O64" s="36">
        <f t="shared" si="12"/>
        <v>539731.17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276239.69</v>
      </c>
      <c r="O65" s="55">
        <f t="shared" si="12"/>
        <v>276239.69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2022-04-28T20:43:02Z</dcterms:modified>
  <cp:category/>
  <cp:version/>
  <cp:contentType/>
  <cp:contentStatus/>
</cp:coreProperties>
</file>