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<sst xmlns="http://schemas.openxmlformats.org/spreadsheetml/2006/main" count="83" uniqueCount="80">
  <si>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</si>
  <si>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</si>
  <si>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</si>
  <si>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</si>
  <si>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</si>
  <si>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</si>
  <si>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</si>
  <si>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</si>
  <si>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</si>
  <si>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</si>
  <si>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</si>
  <si>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</si>
  <si>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</si>
  <si>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</si>
  <si>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</si>
  <si>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</si>
  <si>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</si>
  <si>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</si>
  <si>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</si>
  <si>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</si>
  <si>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</si>
  <si>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</si>
  <si>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</si>
  <si>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</si>
  <si>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</si>
  <si>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</si>
  <si>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</si>
  <si>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</si>
  <si>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</si>
  <si>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</si>
  <si>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</si>
  <si>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</si>
  <si>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</si>
  <si>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</si>
  <si>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</si>
  <si>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</si>
  <si>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</si>
  <si>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</si>
  <si>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</si>
  <si>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</si>
  <si>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</si>
  <si>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</si>
  <si>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</si>
  <si>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</si>
  <si>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</si>
  <si>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</si>
  <si>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</si>
  <si>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</si>
  <si>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</si>
  <si>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</si>
  <si>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</si>
  <si>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</si>
  <si>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</si>
  <si>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</si>
  <si>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</si>
  <si>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</si>
  <si>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</si>
  <si>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</si>
  <si>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</si>
  <si>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</si>
  <si>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</si>
  <si>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</si>
  <si>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</si>
  <si>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</si>
  <si>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</si>
  <si>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</si>
  <si>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21/04/22 - VENCIMENTO 28/04/22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</si>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</sst>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186786</v>
      </c>
      <c r="C7" s="9">
        <f t="shared" si="0"/>
        <v>124204</v>
      </c>
      <c r="D7" s="9">
        <f t="shared" si="0"/>
        <v>133908</v>
      </c>
      <c r="E7" s="9">
        <f t="shared" si="0"/>
        <v>30054</v>
      </c>
      <c r="F7" s="9">
        <f t="shared" si="0"/>
        <v>105625</v>
      </c>
      <c r="G7" s="9">
        <f t="shared" si="0"/>
        <v>156669</v>
      </c>
      <c r="H7" s="9">
        <f t="shared" si="0"/>
        <v>20100</v>
      </c>
      <c r="I7" s="9">
        <f t="shared" si="0"/>
        <v>112606</v>
      </c>
      <c r="J7" s="9">
        <f t="shared" si="0"/>
        <v>109760</v>
      </c>
      <c r="K7" s="9">
        <f t="shared" si="0"/>
        <v>172064</v>
      </c>
      <c r="L7" s="9">
        <f t="shared" si="0"/>
        <v>132624</v>
      </c>
      <c r="M7" s="9">
        <f t="shared" si="0"/>
        <v>57289</v>
      </c>
      <c r="N7" s="9">
        <f t="shared" si="0"/>
        <v>34444</v>
      </c>
      <c r="O7" s="9">
        <f t="shared" si="0"/>
        <v>1376133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9726</v>
      </c>
      <c r="C8" s="11">
        <f t="shared" si="1"/>
        <v>9184</v>
      </c>
      <c r="D8" s="11">
        <f t="shared" si="1"/>
        <v>7387</v>
      </c>
      <c r="E8" s="11">
        <f t="shared" si="1"/>
        <v>1222</v>
      </c>
      <c r="F8" s="11">
        <f t="shared" si="1"/>
        <v>5412</v>
      </c>
      <c r="G8" s="11">
        <f t="shared" si="1"/>
        <v>7798</v>
      </c>
      <c r="H8" s="11">
        <f t="shared" si="1"/>
        <v>1164</v>
      </c>
      <c r="I8" s="11">
        <f t="shared" si="1"/>
        <v>8729</v>
      </c>
      <c r="J8" s="11">
        <f t="shared" si="1"/>
        <v>7245</v>
      </c>
      <c r="K8" s="11">
        <f t="shared" si="1"/>
        <v>6433</v>
      </c>
      <c r="L8" s="11">
        <f t="shared" si="1"/>
        <v>5056</v>
      </c>
      <c r="M8" s="11">
        <f t="shared" si="1"/>
        <v>3288</v>
      </c>
      <c r="N8" s="11">
        <f t="shared" si="1"/>
        <v>2318</v>
      </c>
      <c r="O8" s="11">
        <f t="shared" si="1"/>
        <v>74962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9726</v>
      </c>
      <c r="C9" s="11">
        <v>9184</v>
      </c>
      <c r="D9" s="11">
        <v>7387</v>
      </c>
      <c r="E9" s="11">
        <v>1222</v>
      </c>
      <c r="F9" s="11">
        <v>5412</v>
      </c>
      <c r="G9" s="11">
        <v>7798</v>
      </c>
      <c r="H9" s="11">
        <v>1164</v>
      </c>
      <c r="I9" s="11">
        <v>8723</v>
      </c>
      <c r="J9" s="11">
        <v>7245</v>
      </c>
      <c r="K9" s="11">
        <v>6427</v>
      </c>
      <c r="L9" s="11">
        <v>5056</v>
      </c>
      <c r="M9" s="11">
        <v>3286</v>
      </c>
      <c r="N9" s="11">
        <v>2308</v>
      </c>
      <c r="O9" s="11">
        <f>SUM(B9:N9)</f>
        <v>74938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6</v>
      </c>
      <c r="L10" s="13">
        <v>0</v>
      </c>
      <c r="M10" s="13">
        <v>2</v>
      </c>
      <c r="N10" s="13">
        <v>10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177060</v>
      </c>
      <c r="C11" s="13">
        <v>115020</v>
      </c>
      <c r="D11" s="13">
        <v>126521</v>
      </c>
      <c r="E11" s="13">
        <v>28832</v>
      </c>
      <c r="F11" s="13">
        <v>100213</v>
      </c>
      <c r="G11" s="13">
        <v>148871</v>
      </c>
      <c r="H11" s="13">
        <v>18936</v>
      </c>
      <c r="I11" s="13">
        <v>103877</v>
      </c>
      <c r="J11" s="13">
        <v>102515</v>
      </c>
      <c r="K11" s="13">
        <v>165631</v>
      </c>
      <c r="L11" s="13">
        <v>127568</v>
      </c>
      <c r="M11" s="13">
        <v>54001</v>
      </c>
      <c r="N11" s="13">
        <v>32126</v>
      </c>
      <c r="O11" s="11">
        <f>SUM(B11:N11)</f>
        <v>1301171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1.238265499980904</v>
      </c>
      <c r="C16" s="19">
        <v>1.262140273368011</v>
      </c>
      <c r="D16" s="19">
        <v>1.290766755374915</v>
      </c>
      <c r="E16" s="19">
        <v>0.938679038882518</v>
      </c>
      <c r="F16" s="19">
        <v>1.398720060835182</v>
      </c>
      <c r="G16" s="19">
        <v>1.488190897575963</v>
      </c>
      <c r="H16" s="19">
        <v>2.086058554340045</v>
      </c>
      <c r="I16" s="19">
        <v>1.297587759467362</v>
      </c>
      <c r="J16" s="19">
        <v>1.293394201117371</v>
      </c>
      <c r="K16" s="19">
        <v>1.196515135035478</v>
      </c>
      <c r="L16" s="19">
        <v>1.272615381588763</v>
      </c>
      <c r="M16" s="19">
        <v>1.223370110130805</v>
      </c>
      <c r="N16" s="19">
        <v>1.147934078744382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O18">SUM(B19:B27)</f>
        <v>694822.93</v>
      </c>
      <c r="C18" s="24">
        <f t="shared" si="2"/>
        <v>473685.66000000003</v>
      </c>
      <c r="D18" s="24">
        <f t="shared" si="2"/>
        <v>445195.64</v>
      </c>
      <c r="E18" s="24">
        <f t="shared" si="2"/>
        <v>130193.11</v>
      </c>
      <c r="F18" s="24">
        <f t="shared" si="2"/>
        <v>437757.87</v>
      </c>
      <c r="G18" s="24">
        <f t="shared" si="2"/>
        <v>593420.72</v>
      </c>
      <c r="H18" s="24">
        <f t="shared" si="2"/>
        <v>135806.31</v>
      </c>
      <c r="I18" s="24">
        <f t="shared" si="2"/>
        <v>454520.65</v>
      </c>
      <c r="J18" s="24">
        <f t="shared" si="2"/>
        <v>419384.21</v>
      </c>
      <c r="K18" s="24">
        <f t="shared" si="2"/>
        <v>591046.66</v>
      </c>
      <c r="L18" s="24">
        <f t="shared" si="2"/>
        <v>556662.46</v>
      </c>
      <c r="M18" s="24">
        <f t="shared" si="2"/>
        <v>274891.54</v>
      </c>
      <c r="N18" s="24">
        <f t="shared" si="2"/>
        <v>135969.72000000003</v>
      </c>
      <c r="O18" s="24">
        <f t="shared" si="2"/>
        <v>5343357.4799999995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487567.5</v>
      </c>
      <c r="C19" s="30">
        <f t="shared" si="3"/>
        <v>334928.51</v>
      </c>
      <c r="D19" s="30">
        <f t="shared" si="3"/>
        <v>316679.03</v>
      </c>
      <c r="E19" s="30">
        <f t="shared" si="3"/>
        <v>121421.17</v>
      </c>
      <c r="F19" s="30">
        <f t="shared" si="3"/>
        <v>289539.25</v>
      </c>
      <c r="G19" s="30">
        <f t="shared" si="3"/>
        <v>353351.26</v>
      </c>
      <c r="H19" s="30">
        <f t="shared" si="3"/>
        <v>60866.82</v>
      </c>
      <c r="I19" s="30">
        <f t="shared" si="3"/>
        <v>301513.83</v>
      </c>
      <c r="J19" s="30">
        <f t="shared" si="3"/>
        <v>295594.66</v>
      </c>
      <c r="K19" s="30">
        <f t="shared" si="3"/>
        <v>438023.32</v>
      </c>
      <c r="L19" s="30">
        <f t="shared" si="3"/>
        <v>384410.66</v>
      </c>
      <c r="M19" s="30">
        <f t="shared" si="3"/>
        <v>191614.52</v>
      </c>
      <c r="N19" s="30">
        <f t="shared" si="3"/>
        <v>104062.21</v>
      </c>
      <c r="O19" s="30">
        <f>SUM(B19:N19)</f>
        <v>3679572.74</v>
      </c>
    </row>
    <row r="20" spans="1:23" ht="18.75" customHeight="1">
      <c r="A20" s="26" t="s">
        <v>35</v>
      </c>
      <c r="B20" s="30">
        <f>IF(B16&lt;&gt;0,ROUND((B16-1)*B19,2),0)</f>
        <v>116170.51</v>
      </c>
      <c r="C20" s="30">
        <f aca="true" t="shared" si="4" ref="C20:N20">IF(C16&lt;&gt;0,ROUND((C16-1)*C19,2),0)</f>
        <v>87798.25</v>
      </c>
      <c r="D20" s="30">
        <f t="shared" si="4"/>
        <v>92079.73</v>
      </c>
      <c r="E20" s="30">
        <f t="shared" si="4"/>
        <v>-7445.66</v>
      </c>
      <c r="F20" s="30">
        <f t="shared" si="4"/>
        <v>115445.11</v>
      </c>
      <c r="G20" s="30">
        <f t="shared" si="4"/>
        <v>172502.87</v>
      </c>
      <c r="H20" s="30">
        <f t="shared" si="4"/>
        <v>66104.93</v>
      </c>
      <c r="I20" s="30">
        <f t="shared" si="4"/>
        <v>89726.83</v>
      </c>
      <c r="J20" s="30">
        <f t="shared" si="4"/>
        <v>86725.76</v>
      </c>
      <c r="K20" s="30">
        <f t="shared" si="4"/>
        <v>86078.21</v>
      </c>
      <c r="L20" s="30">
        <f t="shared" si="4"/>
        <v>104796.26</v>
      </c>
      <c r="M20" s="30">
        <f t="shared" si="4"/>
        <v>42800.96</v>
      </c>
      <c r="N20" s="30">
        <f t="shared" si="4"/>
        <v>15394.35</v>
      </c>
      <c r="O20" s="30">
        <f aca="true" t="shared" si="5" ref="O19:O27">SUM(B20:N20)</f>
        <v>1068178.11</v>
      </c>
      <c r="W20" s="62"/>
    </row>
    <row r="21" spans="1:15" ht="18.75" customHeight="1">
      <c r="A21" s="26" t="s">
        <v>36</v>
      </c>
      <c r="B21" s="30">
        <v>33478</v>
      </c>
      <c r="C21" s="30">
        <v>25339.42</v>
      </c>
      <c r="D21" s="30">
        <v>15693.6</v>
      </c>
      <c r="E21" s="30">
        <v>6569.59</v>
      </c>
      <c r="F21" s="30">
        <v>16199.63</v>
      </c>
      <c r="G21" s="30">
        <v>27452.92</v>
      </c>
      <c r="H21" s="30">
        <v>3488.97</v>
      </c>
      <c r="I21" s="30">
        <v>24221.5</v>
      </c>
      <c r="J21" s="30">
        <v>20206.21</v>
      </c>
      <c r="K21" s="30">
        <v>27810.8</v>
      </c>
      <c r="L21" s="30">
        <v>28608.03</v>
      </c>
      <c r="M21" s="30">
        <v>12578.56</v>
      </c>
      <c r="N21" s="30">
        <v>7050.02</v>
      </c>
      <c r="O21" s="30">
        <f t="shared" si="5"/>
        <v>248697.24999999997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1177.41</v>
      </c>
      <c r="C24" s="30">
        <v>829.7</v>
      </c>
      <c r="D24" s="30">
        <v>764.96</v>
      </c>
      <c r="E24" s="30">
        <v>225.41</v>
      </c>
      <c r="F24" s="30">
        <v>757.76</v>
      </c>
      <c r="G24" s="30">
        <v>1019.14</v>
      </c>
      <c r="H24" s="30">
        <v>235</v>
      </c>
      <c r="I24" s="30">
        <v>764.96</v>
      </c>
      <c r="J24" s="30">
        <v>726.59</v>
      </c>
      <c r="K24" s="30">
        <v>1016.75</v>
      </c>
      <c r="L24" s="30">
        <v>954.4</v>
      </c>
      <c r="M24" s="30">
        <v>455.62</v>
      </c>
      <c r="N24" s="30">
        <v>232.6</v>
      </c>
      <c r="O24" s="30">
        <f t="shared" si="5"/>
        <v>9160.300000000001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878.63</v>
      </c>
      <c r="C25" s="30">
        <v>654.21</v>
      </c>
      <c r="D25" s="30">
        <v>573.75</v>
      </c>
      <c r="E25" s="30">
        <v>175.24</v>
      </c>
      <c r="F25" s="30">
        <v>577.34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375.71</v>
      </c>
      <c r="N25" s="30">
        <v>196.86</v>
      </c>
      <c r="O25" s="30">
        <f t="shared" si="5"/>
        <v>6978.759999999999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-49341.54</v>
      </c>
      <c r="C29" s="30">
        <f>+C30+C32+C45+C46+C49-C50</f>
        <v>-45023.27</v>
      </c>
      <c r="D29" s="30">
        <f t="shared" si="6"/>
        <v>-279756.44</v>
      </c>
      <c r="E29" s="30">
        <f t="shared" si="6"/>
        <v>-6630.22</v>
      </c>
      <c r="F29" s="30">
        <f t="shared" si="6"/>
        <v>-28026.44</v>
      </c>
      <c r="G29" s="30">
        <f t="shared" si="6"/>
        <v>-39978.28</v>
      </c>
      <c r="H29" s="30">
        <f t="shared" si="6"/>
        <v>-71223.23000000001</v>
      </c>
      <c r="I29" s="30">
        <f t="shared" si="6"/>
        <v>-42634.84</v>
      </c>
      <c r="J29" s="30">
        <f t="shared" si="6"/>
        <v>-35918.3</v>
      </c>
      <c r="K29" s="30">
        <f t="shared" si="6"/>
        <v>-393932.55</v>
      </c>
      <c r="L29" s="30">
        <f t="shared" si="6"/>
        <v>-342553.45</v>
      </c>
      <c r="M29" s="30">
        <f t="shared" si="6"/>
        <v>-16991.92</v>
      </c>
      <c r="N29" s="30">
        <f t="shared" si="6"/>
        <v>-11448.66</v>
      </c>
      <c r="O29" s="30">
        <f t="shared" si="6"/>
        <v>-1363459.1400000001</v>
      </c>
    </row>
    <row r="30" spans="1:15" ht="18.75" customHeight="1">
      <c r="A30" s="26" t="s">
        <v>40</v>
      </c>
      <c r="B30" s="31">
        <f>+B31</f>
        <v>-42794.4</v>
      </c>
      <c r="C30" s="31">
        <f>+C31</f>
        <v>-40409.6</v>
      </c>
      <c r="D30" s="31">
        <f aca="true" t="shared" si="7" ref="D30:O30">+D31</f>
        <v>-32502.8</v>
      </c>
      <c r="E30" s="31">
        <f t="shared" si="7"/>
        <v>-5376.8</v>
      </c>
      <c r="F30" s="31">
        <f t="shared" si="7"/>
        <v>-23812.8</v>
      </c>
      <c r="G30" s="31">
        <f t="shared" si="7"/>
        <v>-34311.2</v>
      </c>
      <c r="H30" s="31">
        <f t="shared" si="7"/>
        <v>-5121.6</v>
      </c>
      <c r="I30" s="31">
        <f t="shared" si="7"/>
        <v>-38381.2</v>
      </c>
      <c r="J30" s="31">
        <f t="shared" si="7"/>
        <v>-31878</v>
      </c>
      <c r="K30" s="31">
        <f t="shared" si="7"/>
        <v>-28278.8</v>
      </c>
      <c r="L30" s="31">
        <f t="shared" si="7"/>
        <v>-22246.4</v>
      </c>
      <c r="M30" s="31">
        <f t="shared" si="7"/>
        <v>-14458.4</v>
      </c>
      <c r="N30" s="31">
        <f t="shared" si="7"/>
        <v>-10155.2</v>
      </c>
      <c r="O30" s="31">
        <f t="shared" si="7"/>
        <v>-329727.2</v>
      </c>
    </row>
    <row r="31" spans="1:26" ht="18.75" customHeight="1">
      <c r="A31" s="27" t="s">
        <v>41</v>
      </c>
      <c r="B31" s="16">
        <f>ROUND((-B9)*$G$3,2)</f>
        <v>-42794.4</v>
      </c>
      <c r="C31" s="16">
        <f aca="true" t="shared" si="8" ref="C31:N31">ROUND((-C9)*$G$3,2)</f>
        <v>-40409.6</v>
      </c>
      <c r="D31" s="16">
        <f t="shared" si="8"/>
        <v>-32502.8</v>
      </c>
      <c r="E31" s="16">
        <f t="shared" si="8"/>
        <v>-5376.8</v>
      </c>
      <c r="F31" s="16">
        <f t="shared" si="8"/>
        <v>-23812.8</v>
      </c>
      <c r="G31" s="16">
        <f t="shared" si="8"/>
        <v>-34311.2</v>
      </c>
      <c r="H31" s="16">
        <f t="shared" si="8"/>
        <v>-5121.6</v>
      </c>
      <c r="I31" s="16">
        <f t="shared" si="8"/>
        <v>-38381.2</v>
      </c>
      <c r="J31" s="16">
        <f t="shared" si="8"/>
        <v>-31878</v>
      </c>
      <c r="K31" s="16">
        <f t="shared" si="8"/>
        <v>-28278.8</v>
      </c>
      <c r="L31" s="16">
        <f t="shared" si="8"/>
        <v>-22246.4</v>
      </c>
      <c r="M31" s="16">
        <f t="shared" si="8"/>
        <v>-14458.4</v>
      </c>
      <c r="N31" s="16">
        <f t="shared" si="8"/>
        <v>-10155.2</v>
      </c>
      <c r="O31" s="32">
        <f aca="true" t="shared" si="9" ref="O31:O50">SUM(B31:N31)</f>
        <v>-329727.2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-6547.14</v>
      </c>
      <c r="C32" s="31">
        <f aca="true" t="shared" si="10" ref="C32:O32">SUM(C33:C43)</f>
        <v>-4613.67</v>
      </c>
      <c r="D32" s="31">
        <f t="shared" si="10"/>
        <v>-247253.64</v>
      </c>
      <c r="E32" s="31">
        <f t="shared" si="10"/>
        <v>-1253.42</v>
      </c>
      <c r="F32" s="31">
        <f t="shared" si="10"/>
        <v>-4213.64</v>
      </c>
      <c r="G32" s="31">
        <f t="shared" si="10"/>
        <v>-5667.08</v>
      </c>
      <c r="H32" s="31">
        <f t="shared" si="10"/>
        <v>-65459.020000000004</v>
      </c>
      <c r="I32" s="31">
        <f t="shared" si="10"/>
        <v>-4253.64</v>
      </c>
      <c r="J32" s="31">
        <f t="shared" si="10"/>
        <v>-4040.3</v>
      </c>
      <c r="K32" s="31">
        <f t="shared" si="10"/>
        <v>-365653.75</v>
      </c>
      <c r="L32" s="31">
        <f t="shared" si="10"/>
        <v>-320307.05</v>
      </c>
      <c r="M32" s="31">
        <f t="shared" si="10"/>
        <v>-2533.52</v>
      </c>
      <c r="N32" s="31">
        <f t="shared" si="10"/>
        <v>-1293.46</v>
      </c>
      <c r="O32" s="31">
        <f t="shared" si="10"/>
        <v>-1033089.33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-243000</v>
      </c>
      <c r="E39" s="33">
        <v>0</v>
      </c>
      <c r="F39" s="33">
        <v>0</v>
      </c>
      <c r="G39" s="33">
        <v>0</v>
      </c>
      <c r="H39" s="33">
        <v>-51300</v>
      </c>
      <c r="I39" s="33">
        <v>0</v>
      </c>
      <c r="J39" s="33">
        <v>0</v>
      </c>
      <c r="K39" s="33">
        <v>-360000</v>
      </c>
      <c r="L39" s="33">
        <v>-315000</v>
      </c>
      <c r="M39" s="33">
        <v>0</v>
      </c>
      <c r="N39" s="33">
        <v>0</v>
      </c>
      <c r="O39" s="33">
        <f t="shared" si="9"/>
        <v>-969300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-6547.14</v>
      </c>
      <c r="C41" s="33">
        <v>-4613.67</v>
      </c>
      <c r="D41" s="33">
        <v>-4253.64</v>
      </c>
      <c r="E41" s="33">
        <v>-1253.42</v>
      </c>
      <c r="F41" s="33">
        <v>-4213.64</v>
      </c>
      <c r="G41" s="33">
        <v>-5667.08</v>
      </c>
      <c r="H41" s="33">
        <v>-1306.76</v>
      </c>
      <c r="I41" s="33">
        <v>-4253.64</v>
      </c>
      <c r="J41" s="33">
        <v>-4040.3</v>
      </c>
      <c r="K41" s="33">
        <v>-5653.75</v>
      </c>
      <c r="L41" s="33">
        <v>-5307.05</v>
      </c>
      <c r="M41" s="33">
        <v>-2533.52</v>
      </c>
      <c r="N41" s="33">
        <v>-1293.46</v>
      </c>
      <c r="O41" s="33">
        <f t="shared" si="9"/>
        <v>-50937.07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-12852.26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-12852.26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-642.61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-642.61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645481.39</v>
      </c>
      <c r="C48" s="36">
        <f t="shared" si="11"/>
        <v>428662.39</v>
      </c>
      <c r="D48" s="36">
        <f t="shared" si="11"/>
        <v>165439.2</v>
      </c>
      <c r="E48" s="36">
        <f t="shared" si="11"/>
        <v>123562.89</v>
      </c>
      <c r="F48" s="36">
        <f t="shared" si="11"/>
        <v>409731.43</v>
      </c>
      <c r="G48" s="36">
        <f t="shared" si="11"/>
        <v>553442.44</v>
      </c>
      <c r="H48" s="36">
        <f t="shared" si="11"/>
        <v>64583.07999999999</v>
      </c>
      <c r="I48" s="36">
        <f t="shared" si="11"/>
        <v>411885.81000000006</v>
      </c>
      <c r="J48" s="36">
        <f t="shared" si="11"/>
        <v>383465.91000000003</v>
      </c>
      <c r="K48" s="36">
        <f t="shared" si="11"/>
        <v>197114.11000000004</v>
      </c>
      <c r="L48" s="36">
        <f t="shared" si="11"/>
        <v>214109.00999999995</v>
      </c>
      <c r="M48" s="36">
        <f t="shared" si="11"/>
        <v>257899.62</v>
      </c>
      <c r="N48" s="36">
        <f t="shared" si="11"/>
        <v>124521.06000000003</v>
      </c>
      <c r="O48" s="36">
        <f>SUM(B48:N48)</f>
        <v>3979898.34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645481.3899999999</v>
      </c>
      <c r="C54" s="51">
        <f t="shared" si="12"/>
        <v>428662.38</v>
      </c>
      <c r="D54" s="51">
        <f t="shared" si="12"/>
        <v>165439.2</v>
      </c>
      <c r="E54" s="51">
        <f t="shared" si="12"/>
        <v>123562.89</v>
      </c>
      <c r="F54" s="51">
        <f t="shared" si="12"/>
        <v>409731.43</v>
      </c>
      <c r="G54" s="51">
        <f t="shared" si="12"/>
        <v>553442.44</v>
      </c>
      <c r="H54" s="51">
        <f t="shared" si="12"/>
        <v>64583.08</v>
      </c>
      <c r="I54" s="51">
        <f t="shared" si="12"/>
        <v>411885.79</v>
      </c>
      <c r="J54" s="51">
        <f t="shared" si="12"/>
        <v>383465.91</v>
      </c>
      <c r="K54" s="51">
        <f t="shared" si="12"/>
        <v>197114.11</v>
      </c>
      <c r="L54" s="51">
        <f t="shared" si="12"/>
        <v>214109.01</v>
      </c>
      <c r="M54" s="51">
        <f t="shared" si="12"/>
        <v>257899.61</v>
      </c>
      <c r="N54" s="51">
        <f t="shared" si="12"/>
        <v>124521.06</v>
      </c>
      <c r="O54" s="36">
        <f t="shared" si="12"/>
        <v>3979898.3</v>
      </c>
      <c r="Q54"/>
    </row>
    <row r="55" spans="1:18" ht="18.75" customHeight="1">
      <c r="A55" s="26" t="s">
        <v>54</v>
      </c>
      <c r="B55" s="51">
        <v>531669.21</v>
      </c>
      <c r="C55" s="51">
        <v>308133.4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839802.61</v>
      </c>
      <c r="P55"/>
      <c r="Q55"/>
      <c r="R55" s="43"/>
    </row>
    <row r="56" spans="1:16" ht="18.75" customHeight="1">
      <c r="A56" s="26" t="s">
        <v>55</v>
      </c>
      <c r="B56" s="51">
        <v>113812.18</v>
      </c>
      <c r="C56" s="51">
        <v>120528.98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234341.15999999997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165439.2</v>
      </c>
      <c r="E57" s="52">
        <v>0</v>
      </c>
      <c r="F57" s="52">
        <v>0</v>
      </c>
      <c r="G57" s="52">
        <v>0</v>
      </c>
      <c r="H57" s="51">
        <v>64583.08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230022.28000000003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123562.89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123562.89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409731.43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409731.43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553442.44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553442.44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411885.79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411885.79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383465.91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383465.91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197114.11</v>
      </c>
      <c r="L63" s="31">
        <v>214109.01</v>
      </c>
      <c r="M63" s="52">
        <v>0</v>
      </c>
      <c r="N63" s="52">
        <v>0</v>
      </c>
      <c r="O63" s="36">
        <f t="shared" si="13"/>
        <v>411223.12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257899.61</v>
      </c>
      <c r="N64" s="52">
        <v>0</v>
      </c>
      <c r="O64" s="36">
        <f t="shared" si="13"/>
        <v>257899.61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124521.06</v>
      </c>
      <c r="O65" s="55">
        <f t="shared" si="13"/>
        <v>124521.06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2022-04-27T20:02:04Z</dcterms:modified>
  <cp:category/>
  <cp:version/>
  <cp:contentType/>
  <cp:contentStatus/>
</cp:coreProperties>
</file>