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<sst xmlns="http://schemas.openxmlformats.org/spreadsheetml/2006/main" count="83" uniqueCount="80">
  <si>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</si>
  <si>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</si>
  <si>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</si>
  <si>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</si>
  <si>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</si>
  <si>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</si>
  <si>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</si>
  <si>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</si>
  <si>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</si>
  <si>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</si>
  <si>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</si>
  <si>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</si>
  <si>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</si>
  <si>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</si>
  <si>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</si>
  <si>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</si>
  <si>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</si>
  <si>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</si>
  <si>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</si>
  <si>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</si>
  <si>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</si>
  <si>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</si>
  <si>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</si>
  <si>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</si>
  <si>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</si>
  <si>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</si>
  <si>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</si>
  <si>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</si>
  <si>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</si>
  <si>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</si>
  <si>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</si>
  <si>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</si>
  <si>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</si>
  <si>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</si>
  <si>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</si>
  <si>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</si>
  <si>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</si>
  <si>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</si>
  <si>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</si>
  <si>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</si>
  <si>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</si>
  <si>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</si>
  <si>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</si>
  <si>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</si>
  <si>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</si>
  <si>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</si>
  <si>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</si>
  <si>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</si>
  <si>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</si>
  <si>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</si>
  <si>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</si>
  <si>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</si>
  <si>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</si>
  <si>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</si>
  <si>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</si>
  <si>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</si>
  <si>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</si>
  <si>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</si>
  <si>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</si>
  <si>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</si>
  <si>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</si>
  <si>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</si>
  <si>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</si>
  <si>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</si>
  <si>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</si>
  <si>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</si>
  <si>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16/04/22 - VENCIMENTO 25/04/22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</si>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</sst>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9"/>
      <color indexed="8"/>
      <name val="Verdan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0" fontId="46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243744</v>
      </c>
      <c r="C7" s="9">
        <f t="shared" si="0"/>
        <v>163930</v>
      </c>
      <c r="D7" s="9">
        <f t="shared" si="0"/>
        <v>173501</v>
      </c>
      <c r="E7" s="9">
        <f t="shared" si="0"/>
        <v>41489</v>
      </c>
      <c r="F7" s="9">
        <f t="shared" si="0"/>
        <v>125383</v>
      </c>
      <c r="G7" s="9">
        <f t="shared" si="0"/>
        <v>200877</v>
      </c>
      <c r="H7" s="9">
        <f t="shared" si="0"/>
        <v>24380</v>
      </c>
      <c r="I7" s="9">
        <f t="shared" si="0"/>
        <v>141535</v>
      </c>
      <c r="J7" s="9">
        <f t="shared" si="0"/>
        <v>140480</v>
      </c>
      <c r="K7" s="9">
        <f t="shared" si="0"/>
        <v>210635</v>
      </c>
      <c r="L7" s="9">
        <f t="shared" si="0"/>
        <v>162410</v>
      </c>
      <c r="M7" s="9">
        <f t="shared" si="0"/>
        <v>70617</v>
      </c>
      <c r="N7" s="9">
        <f t="shared" si="0"/>
        <v>42801</v>
      </c>
      <c r="O7" s="9">
        <f t="shared" si="0"/>
        <v>1741782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13086</v>
      </c>
      <c r="C8" s="11">
        <f t="shared" si="1"/>
        <v>13016</v>
      </c>
      <c r="D8" s="11">
        <f t="shared" si="1"/>
        <v>10033</v>
      </c>
      <c r="E8" s="11">
        <f t="shared" si="1"/>
        <v>2035</v>
      </c>
      <c r="F8" s="11">
        <f t="shared" si="1"/>
        <v>6795</v>
      </c>
      <c r="G8" s="11">
        <f t="shared" si="1"/>
        <v>10398</v>
      </c>
      <c r="H8" s="11">
        <f t="shared" si="1"/>
        <v>1591</v>
      </c>
      <c r="I8" s="11">
        <f t="shared" si="1"/>
        <v>11369</v>
      </c>
      <c r="J8" s="11">
        <f t="shared" si="1"/>
        <v>9426</v>
      </c>
      <c r="K8" s="11">
        <f t="shared" si="1"/>
        <v>8301</v>
      </c>
      <c r="L8" s="11">
        <f t="shared" si="1"/>
        <v>6599</v>
      </c>
      <c r="M8" s="11">
        <f t="shared" si="1"/>
        <v>3857</v>
      </c>
      <c r="N8" s="11">
        <f t="shared" si="1"/>
        <v>3159</v>
      </c>
      <c r="O8" s="11">
        <f t="shared" si="1"/>
        <v>99665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13086</v>
      </c>
      <c r="C9" s="11">
        <v>13016</v>
      </c>
      <c r="D9" s="11">
        <v>10033</v>
      </c>
      <c r="E9" s="11">
        <v>2035</v>
      </c>
      <c r="F9" s="11">
        <v>6795</v>
      </c>
      <c r="G9" s="11">
        <v>10398</v>
      </c>
      <c r="H9" s="11">
        <v>1591</v>
      </c>
      <c r="I9" s="11">
        <v>11366</v>
      </c>
      <c r="J9" s="11">
        <v>9426</v>
      </c>
      <c r="K9" s="11">
        <v>8288</v>
      </c>
      <c r="L9" s="11">
        <v>6599</v>
      </c>
      <c r="M9" s="11">
        <v>3855</v>
      </c>
      <c r="N9" s="11">
        <v>3148</v>
      </c>
      <c r="O9" s="11">
        <f>SUM(B9:N9)</f>
        <v>99636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13</v>
      </c>
      <c r="L10" s="13">
        <v>0</v>
      </c>
      <c r="M10" s="13">
        <v>2</v>
      </c>
      <c r="N10" s="13">
        <v>11</v>
      </c>
      <c r="O10" s="11">
        <f>SUM(B10:N10)</f>
        <v>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230658</v>
      </c>
      <c r="C11" s="13">
        <v>150914</v>
      </c>
      <c r="D11" s="13">
        <v>163468</v>
      </c>
      <c r="E11" s="13">
        <v>39454</v>
      </c>
      <c r="F11" s="13">
        <v>118588</v>
      </c>
      <c r="G11" s="13">
        <v>190479</v>
      </c>
      <c r="H11" s="13">
        <v>22789</v>
      </c>
      <c r="I11" s="13">
        <v>130166</v>
      </c>
      <c r="J11" s="13">
        <v>131054</v>
      </c>
      <c r="K11" s="13">
        <v>202334</v>
      </c>
      <c r="L11" s="13">
        <v>155811</v>
      </c>
      <c r="M11" s="13">
        <v>66760</v>
      </c>
      <c r="N11" s="13">
        <v>39642</v>
      </c>
      <c r="O11" s="11">
        <f>SUM(B11:N11)</f>
        <v>1642117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1.209561343006679</v>
      </c>
      <c r="C16" s="19">
        <v>1.264826535015931</v>
      </c>
      <c r="D16" s="19">
        <v>1.284734704307042</v>
      </c>
      <c r="E16" s="19">
        <v>0.925167332963413</v>
      </c>
      <c r="F16" s="19">
        <v>1.441644189025605</v>
      </c>
      <c r="G16" s="19">
        <v>1.470918874298487</v>
      </c>
      <c r="H16" s="19">
        <v>1.913709944853608</v>
      </c>
      <c r="I16" s="19">
        <v>1.257628936364794</v>
      </c>
      <c r="J16" s="19">
        <v>1.28034270395721</v>
      </c>
      <c r="K16" s="19">
        <v>1.199330049050651</v>
      </c>
      <c r="L16" s="19">
        <v>1.286070655684464</v>
      </c>
      <c r="M16" s="19">
        <v>1.207982384150521</v>
      </c>
      <c r="N16" s="19">
        <v>1.131012874392797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>SUM(B19:B27)</f>
        <v>860776.71</v>
      </c>
      <c r="C18" s="24">
        <f aca="true" t="shared" si="2" ref="C18:O18">SUM(C19:C27)</f>
        <v>609824.69</v>
      </c>
      <c r="D18" s="24">
        <f t="shared" si="2"/>
        <v>564181.27</v>
      </c>
      <c r="E18" s="24">
        <f t="shared" si="2"/>
        <v>171143.38999999996</v>
      </c>
      <c r="F18" s="24">
        <f t="shared" si="2"/>
        <v>528204.8099999999</v>
      </c>
      <c r="G18" s="24">
        <f t="shared" si="2"/>
        <v>732353.25</v>
      </c>
      <c r="H18" s="24">
        <f t="shared" si="2"/>
        <v>149600.15</v>
      </c>
      <c r="I18" s="24">
        <f t="shared" si="2"/>
        <v>539484.6799999999</v>
      </c>
      <c r="J18" s="24">
        <f t="shared" si="2"/>
        <v>522105.11</v>
      </c>
      <c r="K18" s="24">
        <f t="shared" si="2"/>
        <v>709840.1599999999</v>
      </c>
      <c r="L18" s="24">
        <f t="shared" si="2"/>
        <v>671920.9600000001</v>
      </c>
      <c r="M18" s="24">
        <f t="shared" si="2"/>
        <v>326011.80000000005</v>
      </c>
      <c r="N18" s="24">
        <f t="shared" si="2"/>
        <v>162672.68999999997</v>
      </c>
      <c r="O18" s="24">
        <f t="shared" si="2"/>
        <v>6548119.669999999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636244.96</v>
      </c>
      <c r="C19" s="30">
        <f t="shared" si="3"/>
        <v>442053.64</v>
      </c>
      <c r="D19" s="30">
        <f t="shared" si="3"/>
        <v>410312.51</v>
      </c>
      <c r="E19" s="30">
        <f t="shared" si="3"/>
        <v>167619.71</v>
      </c>
      <c r="F19" s="30">
        <f t="shared" si="3"/>
        <v>343699.88</v>
      </c>
      <c r="G19" s="30">
        <f t="shared" si="3"/>
        <v>453057.99</v>
      </c>
      <c r="H19" s="30">
        <f t="shared" si="3"/>
        <v>73827.52</v>
      </c>
      <c r="I19" s="30">
        <f t="shared" si="3"/>
        <v>378974.12</v>
      </c>
      <c r="J19" s="30">
        <f t="shared" si="3"/>
        <v>378326.69</v>
      </c>
      <c r="K19" s="30">
        <f t="shared" si="3"/>
        <v>536213.52</v>
      </c>
      <c r="L19" s="30">
        <f t="shared" si="3"/>
        <v>470745.39</v>
      </c>
      <c r="M19" s="30">
        <f t="shared" si="3"/>
        <v>236192.68</v>
      </c>
      <c r="N19" s="30">
        <f t="shared" si="3"/>
        <v>129310.38</v>
      </c>
      <c r="O19" s="30">
        <f>SUM(B19:N19)</f>
        <v>4656578.99</v>
      </c>
    </row>
    <row r="20" spans="1:23" ht="18.75" customHeight="1">
      <c r="A20" s="26" t="s">
        <v>35</v>
      </c>
      <c r="B20" s="30">
        <f>IF(B16&lt;&gt;0,ROUND((B16-1)*B19,2),0)</f>
        <v>133332.35</v>
      </c>
      <c r="C20" s="30">
        <f aca="true" t="shared" si="4" ref="C20:N20">IF(C16&lt;&gt;0,ROUND((C16-1)*C19,2),0)</f>
        <v>117067.53</v>
      </c>
      <c r="D20" s="30">
        <f t="shared" si="4"/>
        <v>116830.21</v>
      </c>
      <c r="E20" s="30">
        <f t="shared" si="4"/>
        <v>-12543.43</v>
      </c>
      <c r="F20" s="30">
        <f t="shared" si="4"/>
        <v>151793.05</v>
      </c>
      <c r="G20" s="30">
        <f t="shared" si="4"/>
        <v>213353.56</v>
      </c>
      <c r="H20" s="30">
        <f t="shared" si="4"/>
        <v>67456.94</v>
      </c>
      <c r="I20" s="30">
        <f t="shared" si="4"/>
        <v>97634.7</v>
      </c>
      <c r="J20" s="30">
        <f t="shared" si="4"/>
        <v>106061.13</v>
      </c>
      <c r="K20" s="30">
        <f t="shared" si="4"/>
        <v>106883.47</v>
      </c>
      <c r="L20" s="30">
        <f t="shared" si="4"/>
        <v>134666.44</v>
      </c>
      <c r="M20" s="30">
        <f t="shared" si="4"/>
        <v>49123.92</v>
      </c>
      <c r="N20" s="30">
        <f t="shared" si="4"/>
        <v>16941.32</v>
      </c>
      <c r="O20" s="30">
        <f aca="true" t="shared" si="5" ref="O19:O27">SUM(B20:N20)</f>
        <v>1298601.19</v>
      </c>
      <c r="W20" s="62"/>
    </row>
    <row r="21" spans="1:15" ht="18.75" customHeight="1">
      <c r="A21" s="26" t="s">
        <v>36</v>
      </c>
      <c r="B21" s="30">
        <v>33587.67</v>
      </c>
      <c r="C21" s="30">
        <v>25052.86</v>
      </c>
      <c r="D21" s="30">
        <v>16276.09</v>
      </c>
      <c r="E21" s="30">
        <v>6404.71</v>
      </c>
      <c r="F21" s="30">
        <v>16157.14</v>
      </c>
      <c r="G21" s="30">
        <v>25830.42</v>
      </c>
      <c r="H21" s="30">
        <v>2996.48</v>
      </c>
      <c r="I21" s="30">
        <v>23846.15</v>
      </c>
      <c r="J21" s="30">
        <v>20854.91</v>
      </c>
      <c r="K21" s="30">
        <v>27640.02</v>
      </c>
      <c r="L21" s="30">
        <v>27685.6</v>
      </c>
      <c r="M21" s="30">
        <v>12814.51</v>
      </c>
      <c r="N21" s="30">
        <v>6965.05</v>
      </c>
      <c r="O21" s="30">
        <f t="shared" si="5"/>
        <v>246111.61</v>
      </c>
    </row>
    <row r="22" spans="1:15" ht="18.75" customHeight="1">
      <c r="A22" s="26" t="s">
        <v>37</v>
      </c>
      <c r="B22" s="30">
        <v>3049.48</v>
      </c>
      <c r="C22" s="30">
        <v>3049.48</v>
      </c>
      <c r="D22" s="30">
        <v>1524.74</v>
      </c>
      <c r="E22" s="30">
        <v>1524.74</v>
      </c>
      <c r="F22" s="30">
        <v>1524.74</v>
      </c>
      <c r="G22" s="30">
        <v>1524.74</v>
      </c>
      <c r="H22" s="30">
        <v>1524.74</v>
      </c>
      <c r="I22" s="30">
        <v>1524.74</v>
      </c>
      <c r="J22" s="30">
        <v>1524.74</v>
      </c>
      <c r="K22" s="30">
        <v>1524.74</v>
      </c>
      <c r="L22" s="30">
        <v>1524.74</v>
      </c>
      <c r="M22" s="30">
        <v>1524.74</v>
      </c>
      <c r="N22" s="30">
        <v>1524.74</v>
      </c>
      <c r="O22" s="30">
        <f t="shared" si="5"/>
        <v>22871.100000000006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-9543.6</v>
      </c>
      <c r="E23" s="30">
        <v>0</v>
      </c>
      <c r="F23" s="30">
        <v>-10033.84</v>
      </c>
      <c r="G23" s="30">
        <v>0</v>
      </c>
      <c r="H23" s="30">
        <v>-3926.73</v>
      </c>
      <c r="I23" s="30">
        <v>0</v>
      </c>
      <c r="J23" s="30">
        <v>-7970.99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-31475.160000000003</v>
      </c>
    </row>
    <row r="24" spans="1:26" ht="18.75" customHeight="1">
      <c r="A24" s="26" t="s">
        <v>69</v>
      </c>
      <c r="B24" s="30">
        <v>1182.21</v>
      </c>
      <c r="C24" s="30">
        <v>860.88</v>
      </c>
      <c r="D24" s="30">
        <v>784.14</v>
      </c>
      <c r="E24" s="30">
        <v>239.8</v>
      </c>
      <c r="F24" s="30">
        <v>738.58</v>
      </c>
      <c r="G24" s="30">
        <v>1016.75</v>
      </c>
      <c r="H24" s="30">
        <v>208.62</v>
      </c>
      <c r="I24" s="30">
        <v>736.18</v>
      </c>
      <c r="J24" s="30">
        <v>731.39</v>
      </c>
      <c r="K24" s="30">
        <v>985.57</v>
      </c>
      <c r="L24" s="30">
        <v>930.42</v>
      </c>
      <c r="M24" s="30">
        <v>438.83</v>
      </c>
      <c r="N24" s="30">
        <v>225.4</v>
      </c>
      <c r="O24" s="30">
        <f t="shared" si="5"/>
        <v>9078.77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878.64</v>
      </c>
      <c r="C25" s="30">
        <v>654.21</v>
      </c>
      <c r="D25" s="30">
        <v>573.75</v>
      </c>
      <c r="E25" s="30">
        <v>175.24</v>
      </c>
      <c r="F25" s="30">
        <v>577.38</v>
      </c>
      <c r="G25" s="30">
        <v>777.85</v>
      </c>
      <c r="H25" s="30">
        <v>156.04</v>
      </c>
      <c r="I25" s="30">
        <v>608.54</v>
      </c>
      <c r="J25" s="30">
        <v>592.98</v>
      </c>
      <c r="K25" s="30">
        <v>747.79</v>
      </c>
      <c r="L25" s="30">
        <v>663.82</v>
      </c>
      <c r="M25" s="30">
        <v>375.69</v>
      </c>
      <c r="N25" s="30">
        <v>196.86</v>
      </c>
      <c r="O25" s="30">
        <f t="shared" si="5"/>
        <v>6978.789999999998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409.92</v>
      </c>
      <c r="C26" s="30">
        <v>305.2</v>
      </c>
      <c r="D26" s="30">
        <v>267.68</v>
      </c>
      <c r="E26" s="30">
        <v>81.76</v>
      </c>
      <c r="F26" s="30">
        <v>269.36</v>
      </c>
      <c r="G26" s="30">
        <v>362.88</v>
      </c>
      <c r="H26" s="30">
        <v>72.8</v>
      </c>
      <c r="I26" s="30">
        <v>282.24</v>
      </c>
      <c r="J26" s="30">
        <v>276.64</v>
      </c>
      <c r="K26" s="30">
        <v>343.84</v>
      </c>
      <c r="L26" s="30">
        <v>309.68</v>
      </c>
      <c r="M26" s="30">
        <v>175.28</v>
      </c>
      <c r="N26" s="30">
        <v>91.84</v>
      </c>
      <c r="O26" s="30">
        <f t="shared" si="5"/>
        <v>3249.1200000000003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21707.62</v>
      </c>
      <c r="K27" s="30">
        <v>35501.21</v>
      </c>
      <c r="L27" s="30">
        <v>35394.87</v>
      </c>
      <c r="M27" s="30">
        <v>25366.15</v>
      </c>
      <c r="N27" s="30">
        <v>7417.1</v>
      </c>
      <c r="O27" s="30">
        <f t="shared" si="5"/>
        <v>336125.26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-64152.21</v>
      </c>
      <c r="C29" s="30">
        <f>+C30+C32+C45+C46+C49-C50</f>
        <v>-62057.42</v>
      </c>
      <c r="D29" s="30">
        <f t="shared" si="6"/>
        <v>-462505.52</v>
      </c>
      <c r="E29" s="30">
        <f t="shared" si="6"/>
        <v>-10287.43</v>
      </c>
      <c r="F29" s="30">
        <f t="shared" si="6"/>
        <v>-34004.97</v>
      </c>
      <c r="G29" s="30">
        <f t="shared" si="6"/>
        <v>-51404.95</v>
      </c>
      <c r="H29" s="30">
        <f t="shared" si="6"/>
        <v>-131103.69999999998</v>
      </c>
      <c r="I29" s="30">
        <f t="shared" si="6"/>
        <v>-54104.03</v>
      </c>
      <c r="J29" s="30">
        <f t="shared" si="6"/>
        <v>-45541.36</v>
      </c>
      <c r="K29" s="30">
        <f t="shared" si="6"/>
        <v>-653947.6</v>
      </c>
      <c r="L29" s="30">
        <f t="shared" si="6"/>
        <v>-610209.3099999999</v>
      </c>
      <c r="M29" s="30">
        <f t="shared" si="6"/>
        <v>-19402.18</v>
      </c>
      <c r="N29" s="30">
        <f t="shared" si="6"/>
        <v>-15104.640000000001</v>
      </c>
      <c r="O29" s="30">
        <f t="shared" si="6"/>
        <v>-2213825.32</v>
      </c>
    </row>
    <row r="30" spans="1:15" ht="18.75" customHeight="1">
      <c r="A30" s="26" t="s">
        <v>40</v>
      </c>
      <c r="B30" s="31">
        <f>+B31</f>
        <v>-57578.4</v>
      </c>
      <c r="C30" s="31">
        <f>+C31</f>
        <v>-57270.4</v>
      </c>
      <c r="D30" s="31">
        <f aca="true" t="shared" si="7" ref="D30:O30">+D31</f>
        <v>-44145.2</v>
      </c>
      <c r="E30" s="31">
        <f t="shared" si="7"/>
        <v>-8954</v>
      </c>
      <c r="F30" s="31">
        <f t="shared" si="7"/>
        <v>-29898</v>
      </c>
      <c r="G30" s="31">
        <f t="shared" si="7"/>
        <v>-45751.2</v>
      </c>
      <c r="H30" s="31">
        <f t="shared" si="7"/>
        <v>-7000.4</v>
      </c>
      <c r="I30" s="31">
        <f t="shared" si="7"/>
        <v>-50010.4</v>
      </c>
      <c r="J30" s="31">
        <f t="shared" si="7"/>
        <v>-41474.4</v>
      </c>
      <c r="K30" s="31">
        <f t="shared" si="7"/>
        <v>-36467.2</v>
      </c>
      <c r="L30" s="31">
        <f t="shared" si="7"/>
        <v>-29035.6</v>
      </c>
      <c r="M30" s="31">
        <f t="shared" si="7"/>
        <v>-16962</v>
      </c>
      <c r="N30" s="31">
        <f t="shared" si="7"/>
        <v>-13851.2</v>
      </c>
      <c r="O30" s="31">
        <f t="shared" si="7"/>
        <v>-438398.4</v>
      </c>
    </row>
    <row r="31" spans="1:26" ht="18.75" customHeight="1">
      <c r="A31" s="27" t="s">
        <v>41</v>
      </c>
      <c r="B31" s="16">
        <f>ROUND((-B9)*$G$3,2)</f>
        <v>-57578.4</v>
      </c>
      <c r="C31" s="16">
        <f aca="true" t="shared" si="8" ref="C31:N31">ROUND((-C9)*$G$3,2)</f>
        <v>-57270.4</v>
      </c>
      <c r="D31" s="16">
        <f t="shared" si="8"/>
        <v>-44145.2</v>
      </c>
      <c r="E31" s="16">
        <f t="shared" si="8"/>
        <v>-8954</v>
      </c>
      <c r="F31" s="16">
        <f t="shared" si="8"/>
        <v>-29898</v>
      </c>
      <c r="G31" s="16">
        <f t="shared" si="8"/>
        <v>-45751.2</v>
      </c>
      <c r="H31" s="16">
        <f t="shared" si="8"/>
        <v>-7000.4</v>
      </c>
      <c r="I31" s="16">
        <f t="shared" si="8"/>
        <v>-50010.4</v>
      </c>
      <c r="J31" s="16">
        <f t="shared" si="8"/>
        <v>-41474.4</v>
      </c>
      <c r="K31" s="16">
        <f t="shared" si="8"/>
        <v>-36467.2</v>
      </c>
      <c r="L31" s="16">
        <f t="shared" si="8"/>
        <v>-29035.6</v>
      </c>
      <c r="M31" s="16">
        <f t="shared" si="8"/>
        <v>-16962</v>
      </c>
      <c r="N31" s="16">
        <f t="shared" si="8"/>
        <v>-13851.2</v>
      </c>
      <c r="O31" s="32">
        <f aca="true" t="shared" si="9" ref="O31:O50">SUM(B31:N31)</f>
        <v>-438398.4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-6573.81</v>
      </c>
      <c r="C32" s="31">
        <f aca="true" t="shared" si="10" ref="C32:O32">SUM(C33:C43)</f>
        <v>-4787.02</v>
      </c>
      <c r="D32" s="31">
        <f t="shared" si="10"/>
        <v>-418360.32</v>
      </c>
      <c r="E32" s="31">
        <f t="shared" si="10"/>
        <v>-1333.43</v>
      </c>
      <c r="F32" s="31">
        <f t="shared" si="10"/>
        <v>-4106.97</v>
      </c>
      <c r="G32" s="31">
        <f t="shared" si="10"/>
        <v>-5653.75</v>
      </c>
      <c r="H32" s="31">
        <f t="shared" si="10"/>
        <v>-123391.72</v>
      </c>
      <c r="I32" s="31">
        <f t="shared" si="10"/>
        <v>-4093.63</v>
      </c>
      <c r="J32" s="31">
        <f t="shared" si="10"/>
        <v>-4066.96</v>
      </c>
      <c r="K32" s="31">
        <f t="shared" si="10"/>
        <v>-617480.4</v>
      </c>
      <c r="L32" s="31">
        <f t="shared" si="10"/>
        <v>-581173.71</v>
      </c>
      <c r="M32" s="31">
        <f t="shared" si="10"/>
        <v>-2440.18</v>
      </c>
      <c r="N32" s="31">
        <f t="shared" si="10"/>
        <v>-1253.44</v>
      </c>
      <c r="O32" s="31">
        <f t="shared" si="10"/>
        <v>-1774715.3399999999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-414000</v>
      </c>
      <c r="E39" s="33">
        <v>0</v>
      </c>
      <c r="F39" s="33">
        <v>0</v>
      </c>
      <c r="G39" s="33">
        <v>0</v>
      </c>
      <c r="H39" s="33">
        <v>-108000</v>
      </c>
      <c r="I39" s="33">
        <v>0</v>
      </c>
      <c r="J39" s="33">
        <v>0</v>
      </c>
      <c r="K39" s="33">
        <v>-612000</v>
      </c>
      <c r="L39" s="33">
        <v>-576000</v>
      </c>
      <c r="M39" s="33">
        <v>0</v>
      </c>
      <c r="N39" s="33">
        <v>0</v>
      </c>
      <c r="O39" s="33">
        <f t="shared" si="9"/>
        <v>-1710000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-6573.81</v>
      </c>
      <c r="C41" s="33">
        <v>-4787.02</v>
      </c>
      <c r="D41" s="33">
        <v>-4360.32</v>
      </c>
      <c r="E41" s="33">
        <v>-1333.43</v>
      </c>
      <c r="F41" s="33">
        <v>-4106.97</v>
      </c>
      <c r="G41" s="33">
        <v>-5653.75</v>
      </c>
      <c r="H41" s="33">
        <v>-1160.08</v>
      </c>
      <c r="I41" s="33">
        <v>-4093.63</v>
      </c>
      <c r="J41" s="33">
        <v>-4066.96</v>
      </c>
      <c r="K41" s="33">
        <v>-5480.4</v>
      </c>
      <c r="L41" s="33">
        <v>-5173.71</v>
      </c>
      <c r="M41" s="33">
        <v>-2440.18</v>
      </c>
      <c r="N41" s="33">
        <v>-1253.44</v>
      </c>
      <c r="O41" s="33">
        <f t="shared" si="9"/>
        <v>-50483.70000000001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-14231.64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-14231.64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-711.58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-711.58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50</v>
      </c>
      <c r="B48" s="36">
        <f aca="true" t="shared" si="11" ref="B48:N48">+B18+B29</f>
        <v>796624.5</v>
      </c>
      <c r="C48" s="36">
        <f t="shared" si="11"/>
        <v>547767.2699999999</v>
      </c>
      <c r="D48" s="36">
        <f t="shared" si="11"/>
        <v>101675.75</v>
      </c>
      <c r="E48" s="36">
        <f t="shared" si="11"/>
        <v>160855.95999999996</v>
      </c>
      <c r="F48" s="36">
        <f t="shared" si="11"/>
        <v>494199.83999999997</v>
      </c>
      <c r="G48" s="36">
        <f t="shared" si="11"/>
        <v>680948.3</v>
      </c>
      <c r="H48" s="36">
        <f t="shared" si="11"/>
        <v>18496.45000000001</v>
      </c>
      <c r="I48" s="36">
        <f t="shared" si="11"/>
        <v>485380.6499999999</v>
      </c>
      <c r="J48" s="36">
        <f t="shared" si="11"/>
        <v>476563.75</v>
      </c>
      <c r="K48" s="36">
        <f t="shared" si="11"/>
        <v>55892.55999999994</v>
      </c>
      <c r="L48" s="36">
        <f t="shared" si="11"/>
        <v>61711.65000000014</v>
      </c>
      <c r="M48" s="36">
        <f t="shared" si="11"/>
        <v>306609.62000000005</v>
      </c>
      <c r="N48" s="36">
        <f t="shared" si="11"/>
        <v>147568.04999999996</v>
      </c>
      <c r="O48" s="36">
        <f>SUM(B48:N48)</f>
        <v>4334294.350000001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53</v>
      </c>
      <c r="B54" s="51">
        <f aca="true" t="shared" si="12" ref="B54:O54">SUM(B55:B65)</f>
        <v>796624.51</v>
      </c>
      <c r="C54" s="51">
        <f t="shared" si="12"/>
        <v>547767.27</v>
      </c>
      <c r="D54" s="51">
        <f t="shared" si="12"/>
        <v>101675.76</v>
      </c>
      <c r="E54" s="51">
        <f t="shared" si="12"/>
        <v>160855.96</v>
      </c>
      <c r="F54" s="51">
        <f t="shared" si="12"/>
        <v>494199.85</v>
      </c>
      <c r="G54" s="51">
        <f t="shared" si="12"/>
        <v>680948.29</v>
      </c>
      <c r="H54" s="51">
        <f t="shared" si="12"/>
        <v>18496.45</v>
      </c>
      <c r="I54" s="51">
        <f t="shared" si="12"/>
        <v>485380.64</v>
      </c>
      <c r="J54" s="51">
        <f t="shared" si="12"/>
        <v>476563.74</v>
      </c>
      <c r="K54" s="51">
        <f t="shared" si="12"/>
        <v>55892.55</v>
      </c>
      <c r="L54" s="51">
        <f t="shared" si="12"/>
        <v>61711.64</v>
      </c>
      <c r="M54" s="51">
        <f t="shared" si="12"/>
        <v>306609.61</v>
      </c>
      <c r="N54" s="51">
        <f t="shared" si="12"/>
        <v>147568.06</v>
      </c>
      <c r="O54" s="36">
        <f t="shared" si="12"/>
        <v>4334294.329999999</v>
      </c>
      <c r="Q54"/>
    </row>
    <row r="55" spans="1:18" ht="18.75" customHeight="1">
      <c r="A55" s="26" t="s">
        <v>54</v>
      </c>
      <c r="B55" s="51">
        <v>653823.07</v>
      </c>
      <c r="C55" s="51">
        <v>392042.79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1045865.8599999999</v>
      </c>
      <c r="P55"/>
      <c r="Q55"/>
      <c r="R55" s="43"/>
    </row>
    <row r="56" spans="1:16" ht="18.75" customHeight="1">
      <c r="A56" s="26" t="s">
        <v>55</v>
      </c>
      <c r="B56" s="51">
        <v>142801.44</v>
      </c>
      <c r="C56" s="51">
        <v>155724.48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298525.92000000004</v>
      </c>
      <c r="P56"/>
    </row>
    <row r="57" spans="1:17" ht="18.75" customHeight="1">
      <c r="A57" s="26" t="s">
        <v>56</v>
      </c>
      <c r="B57" s="52">
        <v>0</v>
      </c>
      <c r="C57" s="52">
        <v>0</v>
      </c>
      <c r="D57" s="31">
        <v>101675.76</v>
      </c>
      <c r="E57" s="52">
        <v>0</v>
      </c>
      <c r="F57" s="52">
        <v>0</v>
      </c>
      <c r="G57" s="52">
        <v>0</v>
      </c>
      <c r="H57" s="51">
        <v>18496.45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120172.20999999999</v>
      </c>
      <c r="Q57"/>
    </row>
    <row r="58" spans="1:18" ht="18.75" customHeight="1">
      <c r="A58" s="26" t="s">
        <v>57</v>
      </c>
      <c r="B58" s="52">
        <v>0</v>
      </c>
      <c r="C58" s="52">
        <v>0</v>
      </c>
      <c r="D58" s="52">
        <v>0</v>
      </c>
      <c r="E58" s="31">
        <v>160855.96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160855.96</v>
      </c>
      <c r="R58"/>
    </row>
    <row r="59" spans="1:19" ht="18.75" customHeight="1">
      <c r="A59" s="26" t="s">
        <v>58</v>
      </c>
      <c r="B59" s="52">
        <v>0</v>
      </c>
      <c r="C59" s="52">
        <v>0</v>
      </c>
      <c r="D59" s="52">
        <v>0</v>
      </c>
      <c r="E59" s="52">
        <v>0</v>
      </c>
      <c r="F59" s="31">
        <v>494199.85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494199.85</v>
      </c>
      <c r="S59"/>
    </row>
    <row r="60" spans="1:20" ht="18.75" customHeight="1">
      <c r="A60" s="26" t="s">
        <v>59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680948.29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680948.29</v>
      </c>
      <c r="T60"/>
    </row>
    <row r="61" spans="1:21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485380.64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485380.64</v>
      </c>
      <c r="U61"/>
    </row>
    <row r="62" spans="1:22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476563.74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476563.74</v>
      </c>
      <c r="V62"/>
    </row>
    <row r="63" spans="1:23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55892.55</v>
      </c>
      <c r="L63" s="31">
        <v>61711.64</v>
      </c>
      <c r="M63" s="52">
        <v>0</v>
      </c>
      <c r="N63" s="52">
        <v>0</v>
      </c>
      <c r="O63" s="36">
        <f t="shared" si="13"/>
        <v>117604.19</v>
      </c>
      <c r="P63"/>
      <c r="W63"/>
    </row>
    <row r="64" spans="1:25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306609.61</v>
      </c>
      <c r="N64" s="52">
        <v>0</v>
      </c>
      <c r="O64" s="36">
        <f t="shared" si="13"/>
        <v>306609.61</v>
      </c>
      <c r="R64"/>
      <c r="Y64"/>
    </row>
    <row r="65" spans="1:26" ht="18.75" customHeight="1">
      <c r="A65" s="38" t="s">
        <v>64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147568.06</v>
      </c>
      <c r="O65" s="55">
        <f t="shared" si="13"/>
        <v>147568.06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68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2022-04-20T21:13:22Z</dcterms:modified>
  <cp:category/>
  <cp:version/>
  <cp:contentType/>
  <cp:contentStatus/>
</cp:coreProperties>
</file>