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<sst xmlns="http://schemas.openxmlformats.org/spreadsheetml/2006/main" count="83" uniqueCount="80">
  <si>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</si>
  <si>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</si>
  <si>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</si>
  <si>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</si>
  <si>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</si>
  <si>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</si>
  <si>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</si>
  <si>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</si>
  <si>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</si>
  <si>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</si>
  <si>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</si>
  <si>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</si>
  <si>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</si>
  <si>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</si>
  <si>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</si>
  <si>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</si>
  <si>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</si>
  <si>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</si>
  <si>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</si>
  <si>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</si>
  <si>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</si>
  <si>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</si>
  <si>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</si>
  <si>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</si>
  <si>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</si>
  <si>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</si>
  <si>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</si>
  <si>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</si>
  <si>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</si>
  <si>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</si>
  <si>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</si>
  <si>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</si>
  <si>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</si>
  <si>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</si>
  <si>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</si>
  <si>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</si>
  <si>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</si>
  <si>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</si>
  <si>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</si>
  <si>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</si>
  <si>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</si>
  <si>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</si>
  <si>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</si>
  <si>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</si>
  <si>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</si>
  <si>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</si>
  <si>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</si>
  <si>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</si>
  <si>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</si>
  <si>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</si>
  <si>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</si>
  <si>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</si>
  <si>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</si>
  <si>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</si>
  <si>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</si>
  <si>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</si>
  <si>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</si>
  <si>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</si>
  <si>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</si>
  <si>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</si>
  <si>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</si>
  <si>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</si>
  <si>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</si>
  <si>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</si>
  <si>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</si>
  <si>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</si>
  <si>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15/04/22 - VENCIMENTO 25/04/22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</si>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</sst>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170423</v>
      </c>
      <c r="C7" s="9">
        <f t="shared" si="0"/>
        <v>107688</v>
      </c>
      <c r="D7" s="9">
        <f t="shared" si="0"/>
        <v>120488</v>
      </c>
      <c r="E7" s="9">
        <f t="shared" si="0"/>
        <v>26860</v>
      </c>
      <c r="F7" s="9">
        <f t="shared" si="0"/>
        <v>90824</v>
      </c>
      <c r="G7" s="9">
        <f t="shared" si="0"/>
        <v>135279</v>
      </c>
      <c r="H7" s="9">
        <f t="shared" si="0"/>
        <v>16720</v>
      </c>
      <c r="I7" s="9">
        <f t="shared" si="0"/>
        <v>103191</v>
      </c>
      <c r="J7" s="9">
        <f t="shared" si="0"/>
        <v>99401</v>
      </c>
      <c r="K7" s="9">
        <f t="shared" si="0"/>
        <v>149066</v>
      </c>
      <c r="L7" s="9">
        <f t="shared" si="0"/>
        <v>114598</v>
      </c>
      <c r="M7" s="9">
        <f t="shared" si="0"/>
        <v>48118</v>
      </c>
      <c r="N7" s="9">
        <f t="shared" si="0"/>
        <v>28504</v>
      </c>
      <c r="O7" s="9">
        <f t="shared" si="0"/>
        <v>1211160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10210</v>
      </c>
      <c r="C8" s="11">
        <f t="shared" si="1"/>
        <v>8265</v>
      </c>
      <c r="D8" s="11">
        <f t="shared" si="1"/>
        <v>7255</v>
      </c>
      <c r="E8" s="11">
        <f t="shared" si="1"/>
        <v>1215</v>
      </c>
      <c r="F8" s="11">
        <f t="shared" si="1"/>
        <v>4923</v>
      </c>
      <c r="G8" s="11">
        <f t="shared" si="1"/>
        <v>7553</v>
      </c>
      <c r="H8" s="11">
        <f t="shared" si="1"/>
        <v>1023</v>
      </c>
      <c r="I8" s="11">
        <f t="shared" si="1"/>
        <v>8660</v>
      </c>
      <c r="J8" s="11">
        <f t="shared" si="1"/>
        <v>7179</v>
      </c>
      <c r="K8" s="11">
        <f t="shared" si="1"/>
        <v>6565</v>
      </c>
      <c r="L8" s="11">
        <f t="shared" si="1"/>
        <v>4913</v>
      </c>
      <c r="M8" s="11">
        <f t="shared" si="1"/>
        <v>2750</v>
      </c>
      <c r="N8" s="11">
        <f t="shared" si="1"/>
        <v>2002</v>
      </c>
      <c r="O8" s="11">
        <f t="shared" si="1"/>
        <v>72513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10210</v>
      </c>
      <c r="C9" s="11">
        <v>8265</v>
      </c>
      <c r="D9" s="11">
        <v>7255</v>
      </c>
      <c r="E9" s="11">
        <v>1215</v>
      </c>
      <c r="F9" s="11">
        <v>4923</v>
      </c>
      <c r="G9" s="11">
        <v>7553</v>
      </c>
      <c r="H9" s="11">
        <v>1023</v>
      </c>
      <c r="I9" s="11">
        <v>8658</v>
      </c>
      <c r="J9" s="11">
        <v>7179</v>
      </c>
      <c r="K9" s="11">
        <v>6559</v>
      </c>
      <c r="L9" s="11">
        <v>4912</v>
      </c>
      <c r="M9" s="11">
        <v>2750</v>
      </c>
      <c r="N9" s="11">
        <v>1993</v>
      </c>
      <c r="O9" s="11">
        <f>SUM(B9:N9)</f>
        <v>72495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6</v>
      </c>
      <c r="L10" s="13">
        <v>1</v>
      </c>
      <c r="M10" s="13">
        <v>0</v>
      </c>
      <c r="N10" s="13">
        <v>9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160213</v>
      </c>
      <c r="C11" s="13">
        <v>99423</v>
      </c>
      <c r="D11" s="13">
        <v>113233</v>
      </c>
      <c r="E11" s="13">
        <v>25645</v>
      </c>
      <c r="F11" s="13">
        <v>85901</v>
      </c>
      <c r="G11" s="13">
        <v>127726</v>
      </c>
      <c r="H11" s="13">
        <v>15697</v>
      </c>
      <c r="I11" s="13">
        <v>94531</v>
      </c>
      <c r="J11" s="13">
        <v>92222</v>
      </c>
      <c r="K11" s="13">
        <v>142501</v>
      </c>
      <c r="L11" s="13">
        <v>109685</v>
      </c>
      <c r="M11" s="13">
        <v>45368</v>
      </c>
      <c r="N11" s="13">
        <v>26502</v>
      </c>
      <c r="O11" s="11">
        <f>SUM(B11:N11)</f>
        <v>1138647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1.210368867403833</v>
      </c>
      <c r="C16" s="19">
        <v>1.267472884986561</v>
      </c>
      <c r="D16" s="19">
        <v>1.292568500907421</v>
      </c>
      <c r="E16" s="19">
        <v>0.919880907934333</v>
      </c>
      <c r="F16" s="19">
        <v>1.431830957224163</v>
      </c>
      <c r="G16" s="19">
        <v>1.472792195229219</v>
      </c>
      <c r="H16" s="19">
        <v>2.032952634881147</v>
      </c>
      <c r="I16" s="19">
        <v>1.260606372241451</v>
      </c>
      <c r="J16" s="19">
        <v>1.277756080364848</v>
      </c>
      <c r="K16" s="19">
        <v>1.199451095509177</v>
      </c>
      <c r="L16" s="19">
        <v>1.286625647423222</v>
      </c>
      <c r="M16" s="19">
        <v>1.200809261872836</v>
      </c>
      <c r="N16" s="19">
        <v>1.131362187777872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629683.8</v>
      </c>
      <c r="C18" s="24">
        <f aca="true" t="shared" si="2" ref="C18:O18">SUM(C19:C27)</f>
        <v>418809.01000000007</v>
      </c>
      <c r="D18" s="24">
        <f t="shared" si="2"/>
        <v>405119.82</v>
      </c>
      <c r="E18" s="24">
        <f t="shared" si="2"/>
        <v>116027.35</v>
      </c>
      <c r="F18" s="24">
        <f t="shared" si="2"/>
        <v>388635.08999999997</v>
      </c>
      <c r="G18" s="24">
        <f t="shared" si="2"/>
        <v>515850.31</v>
      </c>
      <c r="H18" s="24">
        <f t="shared" si="2"/>
        <v>111569.09000000001</v>
      </c>
      <c r="I18" s="24">
        <f t="shared" si="2"/>
        <v>411915.38999999996</v>
      </c>
      <c r="J18" s="24">
        <f t="shared" si="2"/>
        <v>379110.11</v>
      </c>
      <c r="K18" s="24">
        <f t="shared" si="2"/>
        <v>521621.64</v>
      </c>
      <c r="L18" s="24">
        <f t="shared" si="2"/>
        <v>494020.97</v>
      </c>
      <c r="M18" s="24">
        <f t="shared" si="2"/>
        <v>234062.60999999996</v>
      </c>
      <c r="N18" s="24">
        <f t="shared" si="2"/>
        <v>113849.81999999999</v>
      </c>
      <c r="O18" s="24">
        <f t="shared" si="2"/>
        <v>4740275.009999999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444855.16</v>
      </c>
      <c r="C19" s="30">
        <f t="shared" si="3"/>
        <v>290391.46</v>
      </c>
      <c r="D19" s="30">
        <f t="shared" si="3"/>
        <v>284942.07</v>
      </c>
      <c r="E19" s="30">
        <f t="shared" si="3"/>
        <v>108517.09</v>
      </c>
      <c r="F19" s="30">
        <f t="shared" si="3"/>
        <v>248966.75</v>
      </c>
      <c r="G19" s="30">
        <f t="shared" si="3"/>
        <v>305108.26</v>
      </c>
      <c r="H19" s="30">
        <f t="shared" si="3"/>
        <v>50631.5</v>
      </c>
      <c r="I19" s="30">
        <f t="shared" si="3"/>
        <v>276304.22</v>
      </c>
      <c r="J19" s="30">
        <f t="shared" si="3"/>
        <v>267696.83</v>
      </c>
      <c r="K19" s="30">
        <f t="shared" si="3"/>
        <v>379477.32</v>
      </c>
      <c r="L19" s="30">
        <f t="shared" si="3"/>
        <v>332162.3</v>
      </c>
      <c r="M19" s="30">
        <f t="shared" si="3"/>
        <v>160940.27</v>
      </c>
      <c r="N19" s="30">
        <f t="shared" si="3"/>
        <v>86116.28</v>
      </c>
      <c r="O19" s="30">
        <f>SUM(B19:N19)</f>
        <v>3236109.5099999993</v>
      </c>
    </row>
    <row r="20" spans="1:23" ht="18.75" customHeight="1">
      <c r="A20" s="26" t="s">
        <v>35</v>
      </c>
      <c r="B20" s="30">
        <f>IF(B16&lt;&gt;0,ROUND((B16-1)*B19,2),0)</f>
        <v>93583.68</v>
      </c>
      <c r="C20" s="30">
        <f aca="true" t="shared" si="4" ref="C20:N20">IF(C16&lt;&gt;0,ROUND((C16-1)*C19,2),0)</f>
        <v>77671.84</v>
      </c>
      <c r="D20" s="30">
        <f t="shared" si="4"/>
        <v>83365.07</v>
      </c>
      <c r="E20" s="30">
        <f t="shared" si="4"/>
        <v>-8694.29</v>
      </c>
      <c r="F20" s="30">
        <f t="shared" si="4"/>
        <v>107511.55</v>
      </c>
      <c r="G20" s="30">
        <f t="shared" si="4"/>
        <v>144252.8</v>
      </c>
      <c r="H20" s="30">
        <f t="shared" si="4"/>
        <v>52299.94</v>
      </c>
      <c r="I20" s="30">
        <f t="shared" si="4"/>
        <v>72006.64</v>
      </c>
      <c r="J20" s="30">
        <f t="shared" si="4"/>
        <v>74354.42</v>
      </c>
      <c r="K20" s="30">
        <f t="shared" si="4"/>
        <v>75687.17</v>
      </c>
      <c r="L20" s="30">
        <f t="shared" si="4"/>
        <v>95206.23</v>
      </c>
      <c r="M20" s="30">
        <f t="shared" si="4"/>
        <v>32318.3</v>
      </c>
      <c r="N20" s="30">
        <f t="shared" si="4"/>
        <v>11312.42</v>
      </c>
      <c r="O20" s="30">
        <f aca="true" t="shared" si="5" ref="O19:O27">SUM(B20:N20)</f>
        <v>910875.7700000001</v>
      </c>
      <c r="W20" s="62"/>
    </row>
    <row r="21" spans="1:15" ht="18.75" customHeight="1">
      <c r="A21" s="26" t="s">
        <v>36</v>
      </c>
      <c r="B21" s="30">
        <v>33587.67</v>
      </c>
      <c r="C21" s="30">
        <v>25109.44</v>
      </c>
      <c r="D21" s="30">
        <v>16031.04</v>
      </c>
      <c r="E21" s="30">
        <v>6551.74</v>
      </c>
      <c r="F21" s="30">
        <v>15563.68</v>
      </c>
      <c r="G21" s="30">
        <v>26375.58</v>
      </c>
      <c r="H21" s="30">
        <v>3306.45</v>
      </c>
      <c r="I21" s="30">
        <v>24512.47</v>
      </c>
      <c r="J21" s="30">
        <v>20167.71</v>
      </c>
      <c r="K21" s="30">
        <v>27306.04</v>
      </c>
      <c r="L21" s="30">
        <v>27785.75</v>
      </c>
      <c r="M21" s="30">
        <v>12918.55</v>
      </c>
      <c r="N21" s="30">
        <v>6967.57</v>
      </c>
      <c r="O21" s="30">
        <f t="shared" si="5"/>
        <v>246183.69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1227.77</v>
      </c>
      <c r="C24" s="30">
        <v>846.49</v>
      </c>
      <c r="D24" s="30">
        <v>803.32</v>
      </c>
      <c r="E24" s="30">
        <v>230.21</v>
      </c>
      <c r="F24" s="30">
        <v>776.95</v>
      </c>
      <c r="G24" s="30">
        <v>1019.14</v>
      </c>
      <c r="H24" s="30">
        <v>220.61</v>
      </c>
      <c r="I24" s="30">
        <v>798.53</v>
      </c>
      <c r="J24" s="30">
        <v>760.16</v>
      </c>
      <c r="K24" s="30">
        <v>1033.53</v>
      </c>
      <c r="L24" s="30">
        <v>973.58</v>
      </c>
      <c r="M24" s="30">
        <v>443.63</v>
      </c>
      <c r="N24" s="30">
        <v>223.01</v>
      </c>
      <c r="O24" s="30">
        <f t="shared" si="5"/>
        <v>9356.93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-51751.17</v>
      </c>
      <c r="C29" s="30">
        <f>+C30+C32+C45+C46+C49-C50</f>
        <v>-41073.01</v>
      </c>
      <c r="D29" s="30">
        <f t="shared" si="6"/>
        <v>-279388.99</v>
      </c>
      <c r="E29" s="30">
        <f t="shared" si="6"/>
        <v>-6626.09</v>
      </c>
      <c r="F29" s="30">
        <f t="shared" si="6"/>
        <v>-25981.52</v>
      </c>
      <c r="G29" s="30">
        <f t="shared" si="6"/>
        <v>-38900.28</v>
      </c>
      <c r="H29" s="30">
        <f t="shared" si="6"/>
        <v>-67977.93</v>
      </c>
      <c r="I29" s="30">
        <f t="shared" si="6"/>
        <v>-42535.52</v>
      </c>
      <c r="J29" s="30">
        <f t="shared" si="6"/>
        <v>-35814.58</v>
      </c>
      <c r="K29" s="30">
        <f t="shared" si="6"/>
        <v>-394606.69</v>
      </c>
      <c r="L29" s="30">
        <f t="shared" si="6"/>
        <v>-342026.52999999997</v>
      </c>
      <c r="M29" s="30">
        <f t="shared" si="6"/>
        <v>-14566.85</v>
      </c>
      <c r="N29" s="30">
        <f t="shared" si="6"/>
        <v>-10009.27</v>
      </c>
      <c r="O29" s="30">
        <f t="shared" si="6"/>
        <v>-1351258.43</v>
      </c>
    </row>
    <row r="30" spans="1:15" ht="18.75" customHeight="1">
      <c r="A30" s="26" t="s">
        <v>40</v>
      </c>
      <c r="B30" s="31">
        <f>+B31</f>
        <v>-44924</v>
      </c>
      <c r="C30" s="31">
        <f>+C31</f>
        <v>-36366</v>
      </c>
      <c r="D30" s="31">
        <f aca="true" t="shared" si="7" ref="D30:O30">+D31</f>
        <v>-31922</v>
      </c>
      <c r="E30" s="31">
        <f t="shared" si="7"/>
        <v>-5346</v>
      </c>
      <c r="F30" s="31">
        <f t="shared" si="7"/>
        <v>-21661.2</v>
      </c>
      <c r="G30" s="31">
        <f t="shared" si="7"/>
        <v>-33233.2</v>
      </c>
      <c r="H30" s="31">
        <f t="shared" si="7"/>
        <v>-4501.2</v>
      </c>
      <c r="I30" s="31">
        <f t="shared" si="7"/>
        <v>-38095.2</v>
      </c>
      <c r="J30" s="31">
        <f t="shared" si="7"/>
        <v>-31587.6</v>
      </c>
      <c r="K30" s="31">
        <f t="shared" si="7"/>
        <v>-28859.6</v>
      </c>
      <c r="L30" s="31">
        <f t="shared" si="7"/>
        <v>-21612.8</v>
      </c>
      <c r="M30" s="31">
        <f t="shared" si="7"/>
        <v>-12100</v>
      </c>
      <c r="N30" s="31">
        <f t="shared" si="7"/>
        <v>-8769.2</v>
      </c>
      <c r="O30" s="31">
        <f t="shared" si="7"/>
        <v>-318978.00000000006</v>
      </c>
    </row>
    <row r="31" spans="1:26" ht="18.75" customHeight="1">
      <c r="A31" s="27" t="s">
        <v>41</v>
      </c>
      <c r="B31" s="16">
        <f>ROUND((-B9)*$G$3,2)</f>
        <v>-44924</v>
      </c>
      <c r="C31" s="16">
        <f aca="true" t="shared" si="8" ref="C31:N31">ROUND((-C9)*$G$3,2)</f>
        <v>-36366</v>
      </c>
      <c r="D31" s="16">
        <f t="shared" si="8"/>
        <v>-31922</v>
      </c>
      <c r="E31" s="16">
        <f t="shared" si="8"/>
        <v>-5346</v>
      </c>
      <c r="F31" s="16">
        <f t="shared" si="8"/>
        <v>-21661.2</v>
      </c>
      <c r="G31" s="16">
        <f t="shared" si="8"/>
        <v>-33233.2</v>
      </c>
      <c r="H31" s="16">
        <f t="shared" si="8"/>
        <v>-4501.2</v>
      </c>
      <c r="I31" s="16">
        <f t="shared" si="8"/>
        <v>-38095.2</v>
      </c>
      <c r="J31" s="16">
        <f t="shared" si="8"/>
        <v>-31587.6</v>
      </c>
      <c r="K31" s="16">
        <f t="shared" si="8"/>
        <v>-28859.6</v>
      </c>
      <c r="L31" s="16">
        <f t="shared" si="8"/>
        <v>-21612.8</v>
      </c>
      <c r="M31" s="16">
        <f t="shared" si="8"/>
        <v>-12100</v>
      </c>
      <c r="N31" s="16">
        <f t="shared" si="8"/>
        <v>-8769.2</v>
      </c>
      <c r="O31" s="32">
        <f aca="true" t="shared" si="9" ref="O31:O50">SUM(B31:N31)</f>
        <v>-318978.00000000006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-6827.17</v>
      </c>
      <c r="C32" s="31">
        <f aca="true" t="shared" si="10" ref="C32:O32">SUM(C33:C43)</f>
        <v>-4707.01</v>
      </c>
      <c r="D32" s="31">
        <f t="shared" si="10"/>
        <v>-247466.99</v>
      </c>
      <c r="E32" s="31">
        <f t="shared" si="10"/>
        <v>-1280.09</v>
      </c>
      <c r="F32" s="31">
        <f t="shared" si="10"/>
        <v>-4320.32</v>
      </c>
      <c r="G32" s="31">
        <f t="shared" si="10"/>
        <v>-5667.08</v>
      </c>
      <c r="H32" s="31">
        <f t="shared" si="10"/>
        <v>-62955.3</v>
      </c>
      <c r="I32" s="31">
        <f t="shared" si="10"/>
        <v>-4440.32</v>
      </c>
      <c r="J32" s="31">
        <f t="shared" si="10"/>
        <v>-4226.98</v>
      </c>
      <c r="K32" s="31">
        <f t="shared" si="10"/>
        <v>-365747.09</v>
      </c>
      <c r="L32" s="31">
        <f t="shared" si="10"/>
        <v>-320413.73</v>
      </c>
      <c r="M32" s="31">
        <f t="shared" si="10"/>
        <v>-2466.85</v>
      </c>
      <c r="N32" s="31">
        <f t="shared" si="10"/>
        <v>-1240.07</v>
      </c>
      <c r="O32" s="31">
        <f t="shared" si="10"/>
        <v>-1031759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-243000</v>
      </c>
      <c r="E39" s="33">
        <v>0</v>
      </c>
      <c r="F39" s="33">
        <v>0</v>
      </c>
      <c r="G39" s="33">
        <v>0</v>
      </c>
      <c r="H39" s="33">
        <v>-51300</v>
      </c>
      <c r="I39" s="33">
        <v>0</v>
      </c>
      <c r="J39" s="33">
        <v>0</v>
      </c>
      <c r="K39" s="33">
        <v>-360000</v>
      </c>
      <c r="L39" s="33">
        <v>-315000</v>
      </c>
      <c r="M39" s="33">
        <v>0</v>
      </c>
      <c r="N39" s="33">
        <v>0</v>
      </c>
      <c r="O39" s="33">
        <f t="shared" si="9"/>
        <v>-969300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-6827.17</v>
      </c>
      <c r="C41" s="33">
        <v>-4707.01</v>
      </c>
      <c r="D41" s="33">
        <v>-4466.99</v>
      </c>
      <c r="E41" s="33">
        <v>-1280.09</v>
      </c>
      <c r="F41" s="33">
        <v>-4320.32</v>
      </c>
      <c r="G41" s="33">
        <v>-5667.08</v>
      </c>
      <c r="H41" s="33">
        <v>-1226.76</v>
      </c>
      <c r="I41" s="33">
        <v>-4440.32</v>
      </c>
      <c r="J41" s="33">
        <v>-4226.98</v>
      </c>
      <c r="K41" s="33">
        <v>-5747.09</v>
      </c>
      <c r="L41" s="33">
        <v>-5413.73</v>
      </c>
      <c r="M41" s="33">
        <v>-2466.85</v>
      </c>
      <c r="N41" s="33">
        <v>-1240.07</v>
      </c>
      <c r="O41" s="33">
        <f t="shared" si="9"/>
        <v>-52030.45999999998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-10428.54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-10428.54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-521.43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-521.43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577932.63</v>
      </c>
      <c r="C48" s="36">
        <f t="shared" si="11"/>
        <v>377736.00000000006</v>
      </c>
      <c r="D48" s="36">
        <f t="shared" si="11"/>
        <v>125730.83000000002</v>
      </c>
      <c r="E48" s="36">
        <f t="shared" si="11"/>
        <v>109401.26000000001</v>
      </c>
      <c r="F48" s="36">
        <f t="shared" si="11"/>
        <v>362653.56999999995</v>
      </c>
      <c r="G48" s="36">
        <f t="shared" si="11"/>
        <v>476950.03</v>
      </c>
      <c r="H48" s="36">
        <f t="shared" si="11"/>
        <v>43591.16000000002</v>
      </c>
      <c r="I48" s="36">
        <f t="shared" si="11"/>
        <v>369379.86999999994</v>
      </c>
      <c r="J48" s="36">
        <f t="shared" si="11"/>
        <v>343295.52999999997</v>
      </c>
      <c r="K48" s="36">
        <f t="shared" si="11"/>
        <v>127014.95000000001</v>
      </c>
      <c r="L48" s="36">
        <f t="shared" si="11"/>
        <v>151994.44</v>
      </c>
      <c r="M48" s="36">
        <f t="shared" si="11"/>
        <v>219495.75999999995</v>
      </c>
      <c r="N48" s="36">
        <f t="shared" si="11"/>
        <v>103840.54999999999</v>
      </c>
      <c r="O48" s="36">
        <f>SUM(B48:N48)</f>
        <v>3389016.5799999996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577932.62</v>
      </c>
      <c r="C54" s="51">
        <f t="shared" si="12"/>
        <v>377736.01</v>
      </c>
      <c r="D54" s="51">
        <f t="shared" si="12"/>
        <v>125730.84</v>
      </c>
      <c r="E54" s="51">
        <f t="shared" si="12"/>
        <v>109401.26</v>
      </c>
      <c r="F54" s="51">
        <f t="shared" si="12"/>
        <v>362653.57</v>
      </c>
      <c r="G54" s="51">
        <f t="shared" si="12"/>
        <v>476950.03</v>
      </c>
      <c r="H54" s="51">
        <f t="shared" si="12"/>
        <v>43591.17</v>
      </c>
      <c r="I54" s="51">
        <f t="shared" si="12"/>
        <v>369379.88</v>
      </c>
      <c r="J54" s="51">
        <f t="shared" si="12"/>
        <v>343295.54</v>
      </c>
      <c r="K54" s="51">
        <f t="shared" si="12"/>
        <v>127014.95</v>
      </c>
      <c r="L54" s="51">
        <f t="shared" si="12"/>
        <v>151994.45</v>
      </c>
      <c r="M54" s="51">
        <f t="shared" si="12"/>
        <v>219495.77</v>
      </c>
      <c r="N54" s="51">
        <f t="shared" si="12"/>
        <v>103840.56</v>
      </c>
      <c r="O54" s="36">
        <f t="shared" si="12"/>
        <v>3389016.6500000004</v>
      </c>
      <c r="Q54"/>
    </row>
    <row r="55" spans="1:18" ht="18.75" customHeight="1">
      <c r="A55" s="26" t="s">
        <v>54</v>
      </c>
      <c r="B55" s="51">
        <v>477076.29</v>
      </c>
      <c r="C55" s="51">
        <v>272255.77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749332.06</v>
      </c>
      <c r="P55"/>
      <c r="Q55"/>
      <c r="R55" s="43"/>
    </row>
    <row r="56" spans="1:16" ht="18.75" customHeight="1">
      <c r="A56" s="26" t="s">
        <v>55</v>
      </c>
      <c r="B56" s="51">
        <v>100856.33</v>
      </c>
      <c r="C56" s="51">
        <v>105480.24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206336.57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125730.84</v>
      </c>
      <c r="E57" s="52">
        <v>0</v>
      </c>
      <c r="F57" s="52">
        <v>0</v>
      </c>
      <c r="G57" s="52">
        <v>0</v>
      </c>
      <c r="H57" s="51">
        <v>43591.17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169322.01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109401.26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109401.26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362653.57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362653.57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476950.03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476950.03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369379.88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369379.88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343295.54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343295.54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127014.95</v>
      </c>
      <c r="L63" s="31">
        <v>151994.45</v>
      </c>
      <c r="M63" s="52">
        <v>0</v>
      </c>
      <c r="N63" s="52">
        <v>0</v>
      </c>
      <c r="O63" s="36">
        <f t="shared" si="13"/>
        <v>279009.4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219495.77</v>
      </c>
      <c r="N64" s="52">
        <v>0</v>
      </c>
      <c r="O64" s="36">
        <f t="shared" si="13"/>
        <v>219495.77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103840.56</v>
      </c>
      <c r="O65" s="55">
        <f t="shared" si="13"/>
        <v>103840.56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 s="68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2022-04-20T21:08:01Z</dcterms:modified>
  <cp:category/>
  <cp:version/>
  <cp:contentType/>
  <cp:contentStatus/>
</cp:coreProperties>
</file>