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<sst xmlns="http://schemas.openxmlformats.org/spreadsheetml/2006/main" count="83" uniqueCount="80">
  <si>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</si>
  <si>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</si>
  <si>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</si>
  <si>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</si>
  <si>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</si>
  <si>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</si>
  <si>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</si>
  <si>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</si>
  <si>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</si>
  <si>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</si>
  <si>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</si>
  <si>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</si>
  <si>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</si>
  <si>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</si>
  <si>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</si>
  <si>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</si>
  <si>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</si>
  <si>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</si>
  <si>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</si>
  <si>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</si>
  <si>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</si>
  <si>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</si>
  <si>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</si>
  <si>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</si>
  <si>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</si>
  <si>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</si>
  <si>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</si>
  <si>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</si>
  <si>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</si>
  <si>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</si>
  <si>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</si>
  <si>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</si>
  <si>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</si>
  <si>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</si>
  <si>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</si>
  <si>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</si>
  <si>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</si>
  <si>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</si>
  <si>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</si>
  <si>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</si>
  <si>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</si>
  <si>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</si>
  <si>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</si>
  <si>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</si>
  <si>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</si>
  <si>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</si>
  <si>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</si>
  <si>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</si>
  <si>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</si>
  <si>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</si>
  <si>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</si>
  <si>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</si>
  <si>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</si>
  <si>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</si>
  <si>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</si>
  <si>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</si>
  <si>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</si>
  <si>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</si>
  <si>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</si>
  <si>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</si>
  <si>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</si>
  <si>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</si>
  <si>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</si>
  <si>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</si>
  <si>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</si>
  <si>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</si>
  <si>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14/04/22 - VENCIMENTO 25/04/22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</si>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</sst>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398835</v>
      </c>
      <c r="C7" s="9">
        <f t="shared" si="0"/>
        <v>281720</v>
      </c>
      <c r="D7" s="9">
        <f t="shared" si="0"/>
        <v>271925</v>
      </c>
      <c r="E7" s="9">
        <f t="shared" si="0"/>
        <v>66885</v>
      </c>
      <c r="F7" s="9">
        <f t="shared" si="0"/>
        <v>221733</v>
      </c>
      <c r="G7" s="9">
        <f t="shared" si="0"/>
        <v>368580</v>
      </c>
      <c r="H7" s="9">
        <f t="shared" si="0"/>
        <v>41572</v>
      </c>
      <c r="I7" s="9">
        <f t="shared" si="0"/>
        <v>284452</v>
      </c>
      <c r="J7" s="9">
        <f t="shared" si="0"/>
        <v>241960</v>
      </c>
      <c r="K7" s="9">
        <f t="shared" si="0"/>
        <v>357120</v>
      </c>
      <c r="L7" s="9">
        <f t="shared" si="0"/>
        <v>264372</v>
      </c>
      <c r="M7" s="9">
        <f t="shared" si="0"/>
        <v>131735</v>
      </c>
      <c r="N7" s="9">
        <f t="shared" si="0"/>
        <v>83859</v>
      </c>
      <c r="O7" s="9">
        <f t="shared" si="0"/>
        <v>3014748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16462</v>
      </c>
      <c r="C8" s="11">
        <f t="shared" si="1"/>
        <v>16766</v>
      </c>
      <c r="D8" s="11">
        <f t="shared" si="1"/>
        <v>11903</v>
      </c>
      <c r="E8" s="11">
        <f t="shared" si="1"/>
        <v>2477</v>
      </c>
      <c r="F8" s="11">
        <f t="shared" si="1"/>
        <v>9040</v>
      </c>
      <c r="G8" s="11">
        <f t="shared" si="1"/>
        <v>14324</v>
      </c>
      <c r="H8" s="11">
        <f t="shared" si="1"/>
        <v>2077</v>
      </c>
      <c r="I8" s="11">
        <f t="shared" si="1"/>
        <v>17862</v>
      </c>
      <c r="J8" s="11">
        <f t="shared" si="1"/>
        <v>13318</v>
      </c>
      <c r="K8" s="11">
        <f t="shared" si="1"/>
        <v>10110</v>
      </c>
      <c r="L8" s="11">
        <f t="shared" si="1"/>
        <v>8303</v>
      </c>
      <c r="M8" s="11">
        <f t="shared" si="1"/>
        <v>6239</v>
      </c>
      <c r="N8" s="11">
        <f t="shared" si="1"/>
        <v>4985</v>
      </c>
      <c r="O8" s="11">
        <f t="shared" si="1"/>
        <v>133866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16462</v>
      </c>
      <c r="C9" s="11">
        <v>16766</v>
      </c>
      <c r="D9" s="11">
        <v>11903</v>
      </c>
      <c r="E9" s="11">
        <v>2477</v>
      </c>
      <c r="F9" s="11">
        <v>9040</v>
      </c>
      <c r="G9" s="11">
        <v>14324</v>
      </c>
      <c r="H9" s="11">
        <v>2077</v>
      </c>
      <c r="I9" s="11">
        <v>17859</v>
      </c>
      <c r="J9" s="11">
        <v>13318</v>
      </c>
      <c r="K9" s="11">
        <v>10099</v>
      </c>
      <c r="L9" s="11">
        <v>8302</v>
      </c>
      <c r="M9" s="11">
        <v>6232</v>
      </c>
      <c r="N9" s="11">
        <v>4966</v>
      </c>
      <c r="O9" s="11">
        <f>SUM(B9:N9)</f>
        <v>133825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11</v>
      </c>
      <c r="L10" s="13">
        <v>1</v>
      </c>
      <c r="M10" s="13">
        <v>7</v>
      </c>
      <c r="N10" s="13">
        <v>19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382373</v>
      </c>
      <c r="C11" s="13">
        <v>264954</v>
      </c>
      <c r="D11" s="13">
        <v>260022</v>
      </c>
      <c r="E11" s="13">
        <v>64408</v>
      </c>
      <c r="F11" s="13">
        <v>212693</v>
      </c>
      <c r="G11" s="13">
        <v>354256</v>
      </c>
      <c r="H11" s="13">
        <v>39495</v>
      </c>
      <c r="I11" s="13">
        <v>266590</v>
      </c>
      <c r="J11" s="13">
        <v>228642</v>
      </c>
      <c r="K11" s="13">
        <v>347010</v>
      </c>
      <c r="L11" s="13">
        <v>256069</v>
      </c>
      <c r="M11" s="13">
        <v>125496</v>
      </c>
      <c r="N11" s="13">
        <v>78874</v>
      </c>
      <c r="O11" s="11">
        <f>SUM(B11:N11)</f>
        <v>2880882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1.207031288819332</v>
      </c>
      <c r="C16" s="19">
        <v>1.242687626117231</v>
      </c>
      <c r="D16" s="19">
        <v>1.243813195517639</v>
      </c>
      <c r="E16" s="19">
        <v>0.926707322079894</v>
      </c>
      <c r="F16" s="19">
        <v>1.426615469237068</v>
      </c>
      <c r="G16" s="19">
        <v>1.457722549938846</v>
      </c>
      <c r="H16" s="19">
        <v>1.782939469287106</v>
      </c>
      <c r="I16" s="19">
        <v>1.254154610864796</v>
      </c>
      <c r="J16" s="19">
        <v>1.317483411737108</v>
      </c>
      <c r="K16" s="19">
        <v>1.174378532878524</v>
      </c>
      <c r="L16" s="19">
        <v>1.263491203704374</v>
      </c>
      <c r="M16" s="19">
        <v>1.238086657033514</v>
      </c>
      <c r="N16" s="19">
        <v>1.12933159333936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1367065.7999999998</v>
      </c>
      <c r="C18" s="24">
        <f aca="true" t="shared" si="2" ref="C18:O18">SUM(C19:C27)</f>
        <v>1005569.28</v>
      </c>
      <c r="D18" s="24">
        <f t="shared" si="2"/>
        <v>841262.2900000002</v>
      </c>
      <c r="E18" s="24">
        <f t="shared" si="2"/>
        <v>269763.37</v>
      </c>
      <c r="F18" s="24">
        <f t="shared" si="2"/>
        <v>910372.7500000001</v>
      </c>
      <c r="G18" s="24">
        <f t="shared" si="2"/>
        <v>1293124.96</v>
      </c>
      <c r="H18" s="24">
        <f t="shared" si="2"/>
        <v>233435.77999999997</v>
      </c>
      <c r="I18" s="24">
        <f t="shared" si="2"/>
        <v>1023777.2300000001</v>
      </c>
      <c r="J18" s="24">
        <f t="shared" si="2"/>
        <v>906417.41</v>
      </c>
      <c r="K18" s="24">
        <f t="shared" si="2"/>
        <v>1153057.02</v>
      </c>
      <c r="L18" s="24">
        <f t="shared" si="2"/>
        <v>1049612.82</v>
      </c>
      <c r="M18" s="24">
        <f t="shared" si="2"/>
        <v>593966.34</v>
      </c>
      <c r="N18" s="24">
        <f t="shared" si="2"/>
        <v>307330.3399999999</v>
      </c>
      <c r="O18" s="24">
        <f t="shared" si="2"/>
        <v>10954755.389999997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1041079</v>
      </c>
      <c r="C19" s="30">
        <f t="shared" si="3"/>
        <v>759686.15</v>
      </c>
      <c r="D19" s="30">
        <f t="shared" si="3"/>
        <v>643075.43</v>
      </c>
      <c r="E19" s="30">
        <f t="shared" si="3"/>
        <v>270222.09</v>
      </c>
      <c r="F19" s="30">
        <f t="shared" si="3"/>
        <v>607814.5</v>
      </c>
      <c r="G19" s="30">
        <f t="shared" si="3"/>
        <v>831295.33</v>
      </c>
      <c r="H19" s="30">
        <f t="shared" si="3"/>
        <v>125888.33</v>
      </c>
      <c r="I19" s="30">
        <f t="shared" si="3"/>
        <v>761648.68</v>
      </c>
      <c r="J19" s="30">
        <f t="shared" si="3"/>
        <v>651622.48</v>
      </c>
      <c r="K19" s="30">
        <f t="shared" si="3"/>
        <v>909120.38</v>
      </c>
      <c r="L19" s="30">
        <f t="shared" si="3"/>
        <v>766282.24</v>
      </c>
      <c r="M19" s="30">
        <f t="shared" si="3"/>
        <v>440614.05</v>
      </c>
      <c r="N19" s="30">
        <f t="shared" si="3"/>
        <v>253354.81</v>
      </c>
      <c r="O19" s="30">
        <f>SUM(B19:N19)</f>
        <v>8061703.47</v>
      </c>
    </row>
    <row r="20" spans="1:23" ht="18.75" customHeight="1">
      <c r="A20" s="26" t="s">
        <v>35</v>
      </c>
      <c r="B20" s="30">
        <f>IF(B16&lt;&gt;0,ROUND((B16-1)*B19,2),0)</f>
        <v>215535.93</v>
      </c>
      <c r="C20" s="30">
        <f aca="true" t="shared" si="4" ref="C20:N20">IF(C16&lt;&gt;0,ROUND((C16-1)*C19,2),0)</f>
        <v>184366.43</v>
      </c>
      <c r="D20" s="30">
        <f t="shared" si="4"/>
        <v>156790.28</v>
      </c>
      <c r="E20" s="30">
        <f t="shared" si="4"/>
        <v>-19805.3</v>
      </c>
      <c r="F20" s="30">
        <f t="shared" si="4"/>
        <v>259303.07</v>
      </c>
      <c r="G20" s="30">
        <f t="shared" si="4"/>
        <v>380502.62</v>
      </c>
      <c r="H20" s="30">
        <f t="shared" si="4"/>
        <v>98562.94</v>
      </c>
      <c r="I20" s="30">
        <f t="shared" si="4"/>
        <v>193576.52</v>
      </c>
      <c r="J20" s="30">
        <f t="shared" si="4"/>
        <v>206879.33</v>
      </c>
      <c r="K20" s="30">
        <f t="shared" si="4"/>
        <v>158531.08</v>
      </c>
      <c r="L20" s="30">
        <f t="shared" si="4"/>
        <v>201908.63</v>
      </c>
      <c r="M20" s="30">
        <f t="shared" si="4"/>
        <v>104904.33</v>
      </c>
      <c r="N20" s="30">
        <f t="shared" si="4"/>
        <v>32766.78</v>
      </c>
      <c r="O20" s="30">
        <f aca="true" t="shared" si="5" ref="O19:O27">SUM(B20:N20)</f>
        <v>2173822.6399999997</v>
      </c>
      <c r="W20" s="62"/>
    </row>
    <row r="21" spans="1:15" ht="18.75" customHeight="1">
      <c r="A21" s="26" t="s">
        <v>36</v>
      </c>
      <c r="B21" s="30">
        <v>53007</v>
      </c>
      <c r="C21" s="30">
        <v>35966.76</v>
      </c>
      <c r="D21" s="30">
        <v>20789.99</v>
      </c>
      <c r="E21" s="30">
        <v>9722.55</v>
      </c>
      <c r="F21" s="30">
        <v>26755.59</v>
      </c>
      <c r="G21" s="30">
        <v>41263.69</v>
      </c>
      <c r="H21" s="30">
        <v>3698.87</v>
      </c>
      <c r="I21" s="30">
        <v>29495.94</v>
      </c>
      <c r="J21" s="30">
        <v>31101.18</v>
      </c>
      <c r="K21" s="30">
        <v>46424.71</v>
      </c>
      <c r="L21" s="30">
        <v>42747.1</v>
      </c>
      <c r="M21" s="30">
        <v>20567.27</v>
      </c>
      <c r="N21" s="30">
        <v>11740.8</v>
      </c>
      <c r="O21" s="30">
        <f t="shared" si="5"/>
        <v>373281.45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1014.35</v>
      </c>
      <c r="C24" s="30">
        <v>760.16</v>
      </c>
      <c r="D24" s="30">
        <v>628.27</v>
      </c>
      <c r="E24" s="30">
        <v>201.43</v>
      </c>
      <c r="F24" s="30">
        <v>683.43</v>
      </c>
      <c r="G24" s="30">
        <v>968.79</v>
      </c>
      <c r="H24" s="30">
        <v>175.05</v>
      </c>
      <c r="I24" s="30">
        <v>762.56</v>
      </c>
      <c r="J24" s="30">
        <v>683.43</v>
      </c>
      <c r="K24" s="30">
        <v>863.27</v>
      </c>
      <c r="L24" s="30">
        <v>781.74</v>
      </c>
      <c r="M24" s="30">
        <v>438.83</v>
      </c>
      <c r="N24" s="30">
        <v>237.41</v>
      </c>
      <c r="O24" s="30">
        <f t="shared" si="5"/>
        <v>8198.72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-106820.84</v>
      </c>
      <c r="C29" s="30">
        <f>+C30+C32+C45+C46+C49-C50</f>
        <v>-101341.23999999999</v>
      </c>
      <c r="D29" s="30">
        <f t="shared" si="6"/>
        <v>164773.65999999997</v>
      </c>
      <c r="E29" s="30">
        <f t="shared" si="6"/>
        <v>-35786.71000000001</v>
      </c>
      <c r="F29" s="30">
        <f t="shared" si="6"/>
        <v>-76223.44</v>
      </c>
      <c r="G29" s="30">
        <f t="shared" si="6"/>
        <v>-86472</v>
      </c>
      <c r="H29" s="30">
        <f t="shared" si="6"/>
        <v>-196797.12</v>
      </c>
      <c r="I29" s="30">
        <f t="shared" si="6"/>
        <v>-108800.76000000001</v>
      </c>
      <c r="J29" s="30">
        <f t="shared" si="6"/>
        <v>-85889.92</v>
      </c>
      <c r="K29" s="30">
        <f t="shared" si="6"/>
        <v>262146.93999999994</v>
      </c>
      <c r="L29" s="30">
        <f t="shared" si="6"/>
        <v>243451.01000000007</v>
      </c>
      <c r="M29" s="30">
        <f t="shared" si="6"/>
        <v>-30422.079999999998</v>
      </c>
      <c r="N29" s="30">
        <f t="shared" si="6"/>
        <v>-28688.06</v>
      </c>
      <c r="O29" s="30">
        <f t="shared" si="6"/>
        <v>-186870.55999999988</v>
      </c>
    </row>
    <row r="30" spans="1:15" ht="18.75" customHeight="1">
      <c r="A30" s="26" t="s">
        <v>40</v>
      </c>
      <c r="B30" s="31">
        <f>+B31</f>
        <v>-72432.8</v>
      </c>
      <c r="C30" s="31">
        <f>+C31</f>
        <v>-73770.4</v>
      </c>
      <c r="D30" s="31">
        <f aca="true" t="shared" si="7" ref="D30:O30">+D31</f>
        <v>-52373.2</v>
      </c>
      <c r="E30" s="31">
        <f t="shared" si="7"/>
        <v>-10898.8</v>
      </c>
      <c r="F30" s="31">
        <f t="shared" si="7"/>
        <v>-39776</v>
      </c>
      <c r="G30" s="31">
        <f t="shared" si="7"/>
        <v>-63025.6</v>
      </c>
      <c r="H30" s="31">
        <f t="shared" si="7"/>
        <v>-9138.8</v>
      </c>
      <c r="I30" s="31">
        <f t="shared" si="7"/>
        <v>-78579.6</v>
      </c>
      <c r="J30" s="31">
        <f t="shared" si="7"/>
        <v>-58599.2</v>
      </c>
      <c r="K30" s="31">
        <f t="shared" si="7"/>
        <v>-44435.6</v>
      </c>
      <c r="L30" s="31">
        <f t="shared" si="7"/>
        <v>-36528.8</v>
      </c>
      <c r="M30" s="31">
        <f t="shared" si="7"/>
        <v>-27420.8</v>
      </c>
      <c r="N30" s="31">
        <f t="shared" si="7"/>
        <v>-21850.4</v>
      </c>
      <c r="O30" s="31">
        <f t="shared" si="7"/>
        <v>-588830</v>
      </c>
    </row>
    <row r="31" spans="1:26" ht="18.75" customHeight="1">
      <c r="A31" s="27" t="s">
        <v>41</v>
      </c>
      <c r="B31" s="16">
        <f>ROUND((-B9)*$G$3,2)</f>
        <v>-72432.8</v>
      </c>
      <c r="C31" s="16">
        <f aca="true" t="shared" si="8" ref="C31:N31">ROUND((-C9)*$G$3,2)</f>
        <v>-73770.4</v>
      </c>
      <c r="D31" s="16">
        <f t="shared" si="8"/>
        <v>-52373.2</v>
      </c>
      <c r="E31" s="16">
        <f t="shared" si="8"/>
        <v>-10898.8</v>
      </c>
      <c r="F31" s="16">
        <f t="shared" si="8"/>
        <v>-39776</v>
      </c>
      <c r="G31" s="16">
        <f t="shared" si="8"/>
        <v>-63025.6</v>
      </c>
      <c r="H31" s="16">
        <f t="shared" si="8"/>
        <v>-9138.8</v>
      </c>
      <c r="I31" s="16">
        <f t="shared" si="8"/>
        <v>-78579.6</v>
      </c>
      <c r="J31" s="16">
        <f t="shared" si="8"/>
        <v>-58599.2</v>
      </c>
      <c r="K31" s="16">
        <f t="shared" si="8"/>
        <v>-44435.6</v>
      </c>
      <c r="L31" s="16">
        <f t="shared" si="8"/>
        <v>-36528.8</v>
      </c>
      <c r="M31" s="16">
        <f t="shared" si="8"/>
        <v>-27420.8</v>
      </c>
      <c r="N31" s="16">
        <f t="shared" si="8"/>
        <v>-21850.4</v>
      </c>
      <c r="O31" s="32">
        <f aca="true" t="shared" si="9" ref="O31:O50">SUM(B31:N31)</f>
        <v>-588830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-34388.04</v>
      </c>
      <c r="C32" s="31">
        <f aca="true" t="shared" si="10" ref="C32:O32">SUM(C33:C43)</f>
        <v>-27570.84</v>
      </c>
      <c r="D32" s="31">
        <f t="shared" si="10"/>
        <v>217146.85999999996</v>
      </c>
      <c r="E32" s="31">
        <f t="shared" si="10"/>
        <v>-24887.910000000003</v>
      </c>
      <c r="F32" s="31">
        <f t="shared" si="10"/>
        <v>-36447.44</v>
      </c>
      <c r="G32" s="31">
        <f t="shared" si="10"/>
        <v>-23446.4</v>
      </c>
      <c r="H32" s="31">
        <f t="shared" si="10"/>
        <v>-186527.56</v>
      </c>
      <c r="I32" s="31">
        <f t="shared" si="10"/>
        <v>-30221.16</v>
      </c>
      <c r="J32" s="31">
        <f t="shared" si="10"/>
        <v>-27290.719999999998</v>
      </c>
      <c r="K32" s="31">
        <f t="shared" si="10"/>
        <v>306582.5399999999</v>
      </c>
      <c r="L32" s="31">
        <f t="shared" si="10"/>
        <v>279979.81000000006</v>
      </c>
      <c r="M32" s="31">
        <f t="shared" si="10"/>
        <v>-3001.2799999999997</v>
      </c>
      <c r="N32" s="31">
        <f t="shared" si="10"/>
        <v>-6837.66</v>
      </c>
      <c r="O32" s="31">
        <f t="shared" si="10"/>
        <v>403090.2000000001</v>
      </c>
    </row>
    <row r="33" spans="1:26" ht="18.75" customHeight="1">
      <c r="A33" s="27" t="s">
        <v>43</v>
      </c>
      <c r="B33" s="33">
        <v>-16954.32</v>
      </c>
      <c r="C33" s="33">
        <v>-11778.9</v>
      </c>
      <c r="D33" s="33">
        <v>-9988.88</v>
      </c>
      <c r="E33" s="33">
        <v>-11497.72</v>
      </c>
      <c r="F33" s="33">
        <v>-19992.56</v>
      </c>
      <c r="G33" s="33">
        <v>-5976.39</v>
      </c>
      <c r="H33" s="33">
        <v>-9938.96</v>
      </c>
      <c r="I33" s="33">
        <v>-25980.85</v>
      </c>
      <c r="J33" s="33">
        <v>-20716.55</v>
      </c>
      <c r="K33" s="33">
        <v>-40978.72</v>
      </c>
      <c r="L33" s="33">
        <v>-29989.01</v>
      </c>
      <c r="M33" s="33">
        <v>-561.1</v>
      </c>
      <c r="N33" s="33">
        <v>-187.12</v>
      </c>
      <c r="O33" s="33">
        <f t="shared" si="9"/>
        <v>-204541.08000000002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-10000</v>
      </c>
      <c r="C35" s="33">
        <v>-10000</v>
      </c>
      <c r="D35" s="33">
        <v>-10000</v>
      </c>
      <c r="E35" s="33">
        <v>-10000</v>
      </c>
      <c r="F35" s="33">
        <v>-10000</v>
      </c>
      <c r="G35" s="33">
        <v>-10000</v>
      </c>
      <c r="H35" s="33">
        <v>0</v>
      </c>
      <c r="I35" s="33">
        <v>0</v>
      </c>
      <c r="J35" s="33">
        <v>-2500</v>
      </c>
      <c r="K35" s="33">
        <v>-6000</v>
      </c>
      <c r="L35" s="33">
        <v>-500</v>
      </c>
      <c r="M35" s="33">
        <v>0</v>
      </c>
      <c r="N35" s="33">
        <v>-4000</v>
      </c>
      <c r="O35" s="33">
        <f t="shared" si="9"/>
        <v>-73000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-1793.31</v>
      </c>
      <c r="C36" s="33">
        <v>-1564.96</v>
      </c>
      <c r="D36" s="33">
        <v>-2370.67</v>
      </c>
      <c r="E36" s="33">
        <v>-2270.11</v>
      </c>
      <c r="F36" s="33">
        <v>-2654.6</v>
      </c>
      <c r="G36" s="33">
        <v>-2082.95</v>
      </c>
      <c r="H36" s="33">
        <v>0</v>
      </c>
      <c r="I36" s="33">
        <v>0</v>
      </c>
      <c r="J36" s="33">
        <v>-273.89</v>
      </c>
      <c r="K36" s="33">
        <v>-1638.39</v>
      </c>
      <c r="L36" s="33">
        <v>-184.2</v>
      </c>
      <c r="M36" s="33">
        <v>0</v>
      </c>
      <c r="N36" s="33">
        <v>-1330.45</v>
      </c>
      <c r="O36" s="34">
        <f t="shared" si="9"/>
        <v>-16163.530000000002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864000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1260000</v>
      </c>
      <c r="L38" s="33">
        <v>1138500</v>
      </c>
      <c r="M38" s="33">
        <v>0</v>
      </c>
      <c r="N38" s="33">
        <v>0</v>
      </c>
      <c r="O38" s="33">
        <f t="shared" si="9"/>
        <v>3262500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-2497500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-5640.41</v>
      </c>
      <c r="C41" s="33">
        <v>-4226.98</v>
      </c>
      <c r="D41" s="33">
        <v>-3493.59</v>
      </c>
      <c r="E41" s="33">
        <v>-1120.08</v>
      </c>
      <c r="F41" s="33">
        <v>-3800.28</v>
      </c>
      <c r="G41" s="33">
        <v>-5387.06</v>
      </c>
      <c r="H41" s="33">
        <v>-973.4</v>
      </c>
      <c r="I41" s="33">
        <v>-4240.31</v>
      </c>
      <c r="J41" s="33">
        <v>-3800.28</v>
      </c>
      <c r="K41" s="33">
        <v>-4800.35</v>
      </c>
      <c r="L41" s="33">
        <v>-4346.98</v>
      </c>
      <c r="M41" s="33">
        <v>-2440.18</v>
      </c>
      <c r="N41" s="33">
        <v>-1320.09</v>
      </c>
      <c r="O41" s="33">
        <f t="shared" si="9"/>
        <v>-45589.99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-22615.2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-22615.2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-1130.76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-1130.76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1260244.9599999997</v>
      </c>
      <c r="C48" s="36">
        <f t="shared" si="11"/>
        <v>904228.04</v>
      </c>
      <c r="D48" s="36">
        <f t="shared" si="11"/>
        <v>1006035.9500000002</v>
      </c>
      <c r="E48" s="36">
        <f t="shared" si="11"/>
        <v>233976.65999999997</v>
      </c>
      <c r="F48" s="36">
        <f t="shared" si="11"/>
        <v>834149.31</v>
      </c>
      <c r="G48" s="36">
        <f t="shared" si="11"/>
        <v>1206652.96</v>
      </c>
      <c r="H48" s="36">
        <f t="shared" si="11"/>
        <v>36638.659999999974</v>
      </c>
      <c r="I48" s="36">
        <f t="shared" si="11"/>
        <v>914976.4700000001</v>
      </c>
      <c r="J48" s="36">
        <f t="shared" si="11"/>
        <v>820527.49</v>
      </c>
      <c r="K48" s="36">
        <f t="shared" si="11"/>
        <v>1415203.96</v>
      </c>
      <c r="L48" s="36">
        <f t="shared" si="11"/>
        <v>1293063.83</v>
      </c>
      <c r="M48" s="36">
        <f t="shared" si="11"/>
        <v>563544.26</v>
      </c>
      <c r="N48" s="36">
        <f t="shared" si="11"/>
        <v>278642.2799999999</v>
      </c>
      <c r="O48" s="36">
        <f>SUM(B48:N48)</f>
        <v>10767884.83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1260244.96</v>
      </c>
      <c r="C54" s="51">
        <f t="shared" si="12"/>
        <v>904228.05</v>
      </c>
      <c r="D54" s="51">
        <f t="shared" si="12"/>
        <v>1006035.95</v>
      </c>
      <c r="E54" s="51">
        <f t="shared" si="12"/>
        <v>233976.66</v>
      </c>
      <c r="F54" s="51">
        <f t="shared" si="12"/>
        <v>834149.31</v>
      </c>
      <c r="G54" s="51">
        <f t="shared" si="12"/>
        <v>1206652.96</v>
      </c>
      <c r="H54" s="51">
        <f t="shared" si="12"/>
        <v>36638.66</v>
      </c>
      <c r="I54" s="51">
        <f t="shared" si="12"/>
        <v>914976.47</v>
      </c>
      <c r="J54" s="51">
        <f t="shared" si="12"/>
        <v>820527.48</v>
      </c>
      <c r="K54" s="51">
        <f t="shared" si="12"/>
        <v>1415203.96</v>
      </c>
      <c r="L54" s="51">
        <f t="shared" si="12"/>
        <v>1293063.83</v>
      </c>
      <c r="M54" s="51">
        <f t="shared" si="12"/>
        <v>563544.27</v>
      </c>
      <c r="N54" s="51">
        <f t="shared" si="12"/>
        <v>278642.28</v>
      </c>
      <c r="O54" s="36">
        <f t="shared" si="12"/>
        <v>10767884.839999998</v>
      </c>
      <c r="Q54"/>
    </row>
    <row r="55" spans="1:18" ht="18.75" customHeight="1">
      <c r="A55" s="26" t="s">
        <v>54</v>
      </c>
      <c r="B55" s="51">
        <v>1028521.12</v>
      </c>
      <c r="C55" s="51">
        <v>643169.41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1671690.53</v>
      </c>
      <c r="P55"/>
      <c r="Q55"/>
      <c r="R55" s="43"/>
    </row>
    <row r="56" spans="1:16" ht="18.75" customHeight="1">
      <c r="A56" s="26" t="s">
        <v>55</v>
      </c>
      <c r="B56" s="51">
        <v>231723.84</v>
      </c>
      <c r="C56" s="51">
        <v>261058.64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492782.48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1006035.95</v>
      </c>
      <c r="E57" s="52">
        <v>0</v>
      </c>
      <c r="F57" s="52">
        <v>0</v>
      </c>
      <c r="G57" s="52">
        <v>0</v>
      </c>
      <c r="H57" s="51">
        <v>36638.66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1042674.61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233976.66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233976.66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834149.31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834149.31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1206652.96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1206652.96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914976.47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914976.47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820527.48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820527.48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1415203.96</v>
      </c>
      <c r="L63" s="31">
        <v>1293063.83</v>
      </c>
      <c r="M63" s="52">
        <v>0</v>
      </c>
      <c r="N63" s="52">
        <v>0</v>
      </c>
      <c r="O63" s="36">
        <f t="shared" si="13"/>
        <v>2708267.79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563544.27</v>
      </c>
      <c r="N64" s="52">
        <v>0</v>
      </c>
      <c r="O64" s="36">
        <f t="shared" si="13"/>
        <v>563544.27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278642.28</v>
      </c>
      <c r="O65" s="55">
        <f t="shared" si="13"/>
        <v>278642.28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 s="68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2022-04-20T21:06:18Z</dcterms:modified>
  <cp:category/>
  <cp:version/>
  <cp:contentType/>
  <cp:contentStatus/>
</cp:coreProperties>
</file>