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<sst xmlns="http://schemas.openxmlformats.org/spreadsheetml/2006/main" count="83" uniqueCount="80">
  <si>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</si>
  <si>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</si>
  <si>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</si>
  <si>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</si>
  <si>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</si>
  <si>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</si>
  <si>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</si>
  <si>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</si>
  <si>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</si>
  <si>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</si>
  <si>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</si>
  <si>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</si>
  <si>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</si>
  <si>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</si>
  <si>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</si>
  <si>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</si>
  <si>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</si>
  <si>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</si>
  <si>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</si>
  <si>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</si>
  <si>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</si>
  <si>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</si>
  <si>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</si>
  <si>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</si>
  <si>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</si>
  <si>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</si>
  <si>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</si>
  <si>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</si>
  <si>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</si>
  <si>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</si>
  <si>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</si>
  <si>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</si>
  <si>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</si>
  <si>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</si>
  <si>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</si>
  <si>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</si>
  <si>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</si>
  <si>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</si>
  <si>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</si>
  <si>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</si>
  <si>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</si>
  <si>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</si>
  <si>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</si>
  <si>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</si>
  <si>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</si>
  <si>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</si>
  <si>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</si>
  <si>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</si>
  <si>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</si>
  <si>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</si>
  <si>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</si>
  <si>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</si>
  <si>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</si>
  <si>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</si>
  <si>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</si>
  <si>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</si>
  <si>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</si>
  <si>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</si>
  <si>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</si>
  <si>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</si>
  <si>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</si>
  <si>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</si>
  <si>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</si>
  <si>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</si>
  <si>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</si>
  <si>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</si>
  <si>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10/04/22 - VENCIMENTO 18/04/22</t>
  </si>
  <si>
    <t>Nota: (1) Revisões do período de 19/03 a 03/12/20, lote D7.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</si>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</sst>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146439</v>
      </c>
      <c r="C7" s="9">
        <f t="shared" si="0"/>
        <v>103664</v>
      </c>
      <c r="D7" s="9">
        <f t="shared" si="0"/>
        <v>109831</v>
      </c>
      <c r="E7" s="9">
        <f t="shared" si="0"/>
        <v>23920</v>
      </c>
      <c r="F7" s="9">
        <f t="shared" si="0"/>
        <v>90083</v>
      </c>
      <c r="G7" s="9">
        <f t="shared" si="0"/>
        <v>124240</v>
      </c>
      <c r="H7" s="9">
        <f t="shared" si="0"/>
        <v>13886</v>
      </c>
      <c r="I7" s="9">
        <f t="shared" si="0"/>
        <v>79165</v>
      </c>
      <c r="J7" s="9">
        <f t="shared" si="0"/>
        <v>93105</v>
      </c>
      <c r="K7" s="9">
        <f t="shared" si="0"/>
        <v>121475</v>
      </c>
      <c r="L7" s="9">
        <f t="shared" si="0"/>
        <v>99819</v>
      </c>
      <c r="M7" s="9">
        <f t="shared" si="0"/>
        <v>44832</v>
      </c>
      <c r="N7" s="9">
        <f t="shared" si="0"/>
        <v>24449</v>
      </c>
      <c r="O7" s="9">
        <f t="shared" si="0"/>
        <v>1074908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9586</v>
      </c>
      <c r="C8" s="11">
        <f t="shared" si="1"/>
        <v>9575</v>
      </c>
      <c r="D8" s="11">
        <f t="shared" si="1"/>
        <v>7270</v>
      </c>
      <c r="E8" s="11">
        <f t="shared" si="1"/>
        <v>1178</v>
      </c>
      <c r="F8" s="11">
        <f t="shared" si="1"/>
        <v>5675</v>
      </c>
      <c r="G8" s="11">
        <f t="shared" si="1"/>
        <v>7893</v>
      </c>
      <c r="H8" s="11">
        <f t="shared" si="1"/>
        <v>936</v>
      </c>
      <c r="I8" s="11">
        <f t="shared" si="1"/>
        <v>7459</v>
      </c>
      <c r="J8" s="11">
        <f t="shared" si="1"/>
        <v>7233</v>
      </c>
      <c r="K8" s="11">
        <f t="shared" si="1"/>
        <v>6326</v>
      </c>
      <c r="L8" s="11">
        <f t="shared" si="1"/>
        <v>4748</v>
      </c>
      <c r="M8" s="11">
        <f t="shared" si="1"/>
        <v>2842</v>
      </c>
      <c r="N8" s="11">
        <f t="shared" si="1"/>
        <v>1864</v>
      </c>
      <c r="O8" s="11">
        <f t="shared" si="1"/>
        <v>72585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9586</v>
      </c>
      <c r="C9" s="11">
        <v>9575</v>
      </c>
      <c r="D9" s="11">
        <v>7270</v>
      </c>
      <c r="E9" s="11">
        <v>1178</v>
      </c>
      <c r="F9" s="11">
        <v>5675</v>
      </c>
      <c r="G9" s="11">
        <v>7893</v>
      </c>
      <c r="H9" s="11">
        <v>936</v>
      </c>
      <c r="I9" s="11">
        <v>7457</v>
      </c>
      <c r="J9" s="11">
        <v>7233</v>
      </c>
      <c r="K9" s="11">
        <v>6317</v>
      </c>
      <c r="L9" s="11">
        <v>4748</v>
      </c>
      <c r="M9" s="11">
        <v>2836</v>
      </c>
      <c r="N9" s="11">
        <v>1858</v>
      </c>
      <c r="O9" s="11">
        <f>SUM(B9:N9)</f>
        <v>72562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0</v>
      </c>
      <c r="M10" s="13">
        <v>6</v>
      </c>
      <c r="N10" s="13">
        <v>6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136853</v>
      </c>
      <c r="C11" s="13">
        <v>94089</v>
      </c>
      <c r="D11" s="13">
        <v>102561</v>
      </c>
      <c r="E11" s="13">
        <v>22742</v>
      </c>
      <c r="F11" s="13">
        <v>84408</v>
      </c>
      <c r="G11" s="13">
        <v>116347</v>
      </c>
      <c r="H11" s="13">
        <v>12950</v>
      </c>
      <c r="I11" s="13">
        <v>71706</v>
      </c>
      <c r="J11" s="13">
        <v>85872</v>
      </c>
      <c r="K11" s="13">
        <v>115149</v>
      </c>
      <c r="L11" s="13">
        <v>95071</v>
      </c>
      <c r="M11" s="13">
        <v>41990</v>
      </c>
      <c r="N11" s="13">
        <v>22585</v>
      </c>
      <c r="O11" s="11">
        <f>SUM(B11:N11)</f>
        <v>1002323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1.170682850685363</v>
      </c>
      <c r="C16" s="19">
        <v>1.229225908232403</v>
      </c>
      <c r="D16" s="19">
        <v>1.252914563791193</v>
      </c>
      <c r="E16" s="19">
        <v>0.890677037619208</v>
      </c>
      <c r="F16" s="19">
        <v>1.292937024148992</v>
      </c>
      <c r="G16" s="19">
        <v>1.405163175358746</v>
      </c>
      <c r="H16" s="19">
        <v>1.782088157396565</v>
      </c>
      <c r="I16" s="19">
        <v>1.199069167962192</v>
      </c>
      <c r="J16" s="19">
        <v>1.279093313416097</v>
      </c>
      <c r="K16" s="19">
        <v>1.353792698604151</v>
      </c>
      <c r="L16" s="19">
        <v>1.250218315020141</v>
      </c>
      <c r="M16" s="19">
        <v>1.185992170736515</v>
      </c>
      <c r="N16" s="19">
        <v>1.083289990068359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512563.06</v>
      </c>
      <c r="C18" s="24">
        <f aca="true" t="shared" si="2" ref="C18:O18">SUM(C19:C27)</f>
        <v>374932.00000000006</v>
      </c>
      <c r="D18" s="24">
        <f t="shared" si="2"/>
        <v>346367.18</v>
      </c>
      <c r="E18" s="24">
        <f t="shared" si="2"/>
        <v>97820.81000000001</v>
      </c>
      <c r="F18" s="24">
        <f t="shared" si="2"/>
        <v>338792.93</v>
      </c>
      <c r="G18" s="24">
        <f t="shared" si="2"/>
        <v>442233.19999999995</v>
      </c>
      <c r="H18" s="24">
        <f t="shared" si="2"/>
        <v>80103.61000000002</v>
      </c>
      <c r="I18" s="24">
        <f t="shared" si="2"/>
        <v>302075.30999999994</v>
      </c>
      <c r="J18" s="24">
        <f t="shared" si="2"/>
        <v>341576.62</v>
      </c>
      <c r="K18" s="24">
        <f t="shared" si="2"/>
        <v>467288.04000000004</v>
      </c>
      <c r="L18" s="24">
        <f t="shared" si="2"/>
        <v>409568.83999999997</v>
      </c>
      <c r="M18" s="24">
        <f t="shared" si="2"/>
        <v>210969.67999999996</v>
      </c>
      <c r="N18" s="24">
        <f t="shared" si="2"/>
        <v>92311.69000000002</v>
      </c>
      <c r="O18" s="24">
        <f t="shared" si="2"/>
        <v>4016602.9699999997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370915.34</v>
      </c>
      <c r="C19" s="30">
        <f t="shared" si="3"/>
        <v>271257.59</v>
      </c>
      <c r="D19" s="30">
        <f t="shared" si="3"/>
        <v>252040.18</v>
      </c>
      <c r="E19" s="30">
        <f t="shared" si="3"/>
        <v>93775.97</v>
      </c>
      <c r="F19" s="30">
        <f t="shared" si="3"/>
        <v>239611.77</v>
      </c>
      <c r="G19" s="30">
        <f t="shared" si="3"/>
        <v>271899.24</v>
      </c>
      <c r="H19" s="30">
        <f t="shared" si="3"/>
        <v>40802.62</v>
      </c>
      <c r="I19" s="30">
        <f t="shared" si="3"/>
        <v>205686.5</v>
      </c>
      <c r="J19" s="30">
        <f t="shared" si="3"/>
        <v>243311.3</v>
      </c>
      <c r="K19" s="30">
        <f t="shared" si="3"/>
        <v>300067.55</v>
      </c>
      <c r="L19" s="30">
        <f t="shared" si="3"/>
        <v>280750.92</v>
      </c>
      <c r="M19" s="30">
        <f t="shared" si="3"/>
        <v>145506.74</v>
      </c>
      <c r="N19" s="30">
        <f t="shared" si="3"/>
        <v>71674.69</v>
      </c>
      <c r="O19" s="30">
        <f>SUM(B19:N19)</f>
        <v>2787300.4099999997</v>
      </c>
    </row>
    <row r="20" spans="1:23" ht="18.75" customHeight="1">
      <c r="A20" s="26" t="s">
        <v>35</v>
      </c>
      <c r="B20" s="30">
        <f>IF(B16&lt;&gt;0,ROUND((B16-1)*B19,2),0)</f>
        <v>63308.89</v>
      </c>
      <c r="C20" s="30">
        <f aca="true" t="shared" si="4" ref="C20:N20">IF(C16&lt;&gt;0,ROUND((C16-1)*C19,2),0)</f>
        <v>62179.27</v>
      </c>
      <c r="D20" s="30">
        <f t="shared" si="4"/>
        <v>63744.63</v>
      </c>
      <c r="E20" s="30">
        <f t="shared" si="4"/>
        <v>-10251.87</v>
      </c>
      <c r="F20" s="30">
        <f t="shared" si="4"/>
        <v>70191.16</v>
      </c>
      <c r="G20" s="30">
        <f t="shared" si="4"/>
        <v>110163.56</v>
      </c>
      <c r="H20" s="30">
        <f t="shared" si="4"/>
        <v>31911.25</v>
      </c>
      <c r="I20" s="30">
        <f t="shared" si="4"/>
        <v>40945.84</v>
      </c>
      <c r="J20" s="30">
        <f t="shared" si="4"/>
        <v>67906.56</v>
      </c>
      <c r="K20" s="30">
        <f t="shared" si="4"/>
        <v>106161.71</v>
      </c>
      <c r="L20" s="30">
        <f t="shared" si="4"/>
        <v>70249.02</v>
      </c>
      <c r="M20" s="30">
        <f t="shared" si="4"/>
        <v>27063.11</v>
      </c>
      <c r="N20" s="30">
        <f t="shared" si="4"/>
        <v>5969.78</v>
      </c>
      <c r="O20" s="30">
        <f aca="true" t="shared" si="5" ref="O19:O27">SUM(B20:N20)</f>
        <v>709542.91</v>
      </c>
      <c r="W20" s="62"/>
    </row>
    <row r="21" spans="1:15" ht="18.75" customHeight="1">
      <c r="A21" s="26" t="s">
        <v>36</v>
      </c>
      <c r="B21" s="30">
        <v>20772.67</v>
      </c>
      <c r="C21" s="30">
        <v>15832.49</v>
      </c>
      <c r="D21" s="30">
        <v>9817.51</v>
      </c>
      <c r="E21" s="30">
        <v>4651.1</v>
      </c>
      <c r="F21" s="30">
        <v>12396.89</v>
      </c>
      <c r="G21" s="30">
        <v>20075.91</v>
      </c>
      <c r="H21" s="30">
        <v>2099.3</v>
      </c>
      <c r="I21" s="30">
        <v>16492.39</v>
      </c>
      <c r="J21" s="30">
        <v>13438.83</v>
      </c>
      <c r="K21" s="30">
        <v>21876.49</v>
      </c>
      <c r="L21" s="30">
        <v>19752.57</v>
      </c>
      <c r="M21" s="30">
        <v>10499.95</v>
      </c>
      <c r="N21" s="30">
        <v>5230.49</v>
      </c>
      <c r="O21" s="30">
        <f t="shared" si="5"/>
        <v>172936.59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70</v>
      </c>
      <c r="B24" s="30">
        <v>1136.64</v>
      </c>
      <c r="C24" s="30">
        <v>872.87</v>
      </c>
      <c r="D24" s="30">
        <v>786.54</v>
      </c>
      <c r="E24" s="30">
        <v>223.01</v>
      </c>
      <c r="F24" s="30">
        <v>776.95</v>
      </c>
      <c r="G24" s="30">
        <v>999.96</v>
      </c>
      <c r="H24" s="30">
        <v>179.85</v>
      </c>
      <c r="I24" s="30">
        <v>657.05</v>
      </c>
      <c r="J24" s="30">
        <v>788.94</v>
      </c>
      <c r="K24" s="30">
        <v>1064.71</v>
      </c>
      <c r="L24" s="30">
        <v>923.22</v>
      </c>
      <c r="M24" s="30">
        <v>458.02</v>
      </c>
      <c r="N24" s="30">
        <v>206.19</v>
      </c>
      <c r="O24" s="30">
        <f t="shared" si="5"/>
        <v>9073.950000000003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-48498.86</v>
      </c>
      <c r="C29" s="30">
        <f>+C30+C32+C45+C46+C49-C50</f>
        <v>-46983.69</v>
      </c>
      <c r="D29" s="30">
        <f t="shared" si="6"/>
        <v>-36361.65</v>
      </c>
      <c r="E29" s="30">
        <f t="shared" si="6"/>
        <v>-6423.29</v>
      </c>
      <c r="F29" s="30">
        <f t="shared" si="6"/>
        <v>-29290.32</v>
      </c>
      <c r="G29" s="30">
        <f t="shared" si="6"/>
        <v>-40289.61</v>
      </c>
      <c r="H29" s="30">
        <f t="shared" si="6"/>
        <v>-64064.56</v>
      </c>
      <c r="I29" s="30">
        <f t="shared" si="6"/>
        <v>-36464.4</v>
      </c>
      <c r="J29" s="30">
        <f t="shared" si="6"/>
        <v>-36212.19</v>
      </c>
      <c r="K29" s="30">
        <f t="shared" si="6"/>
        <v>-393715.23</v>
      </c>
      <c r="L29" s="30">
        <f t="shared" si="6"/>
        <v>-341024.91000000003</v>
      </c>
      <c r="M29" s="30">
        <f t="shared" si="6"/>
        <v>-15025.25</v>
      </c>
      <c r="N29" s="30">
        <f t="shared" si="6"/>
        <v>-9321.95</v>
      </c>
      <c r="O29" s="30">
        <f t="shared" si="6"/>
        <v>-1103675.9100000001</v>
      </c>
    </row>
    <row r="30" spans="1:15" ht="18.75" customHeight="1">
      <c r="A30" s="26" t="s">
        <v>40</v>
      </c>
      <c r="B30" s="31">
        <f>+B31</f>
        <v>-42178.4</v>
      </c>
      <c r="C30" s="31">
        <f>+C31</f>
        <v>-42130</v>
      </c>
      <c r="D30" s="31">
        <f aca="true" t="shared" si="7" ref="D30:O30">+D31</f>
        <v>-31988</v>
      </c>
      <c r="E30" s="31">
        <f t="shared" si="7"/>
        <v>-5183.2</v>
      </c>
      <c r="F30" s="31">
        <f t="shared" si="7"/>
        <v>-24970</v>
      </c>
      <c r="G30" s="31">
        <f t="shared" si="7"/>
        <v>-34729.2</v>
      </c>
      <c r="H30" s="31">
        <f t="shared" si="7"/>
        <v>-4118.4</v>
      </c>
      <c r="I30" s="31">
        <f t="shared" si="7"/>
        <v>-32810.8</v>
      </c>
      <c r="J30" s="31">
        <f t="shared" si="7"/>
        <v>-31825.2</v>
      </c>
      <c r="K30" s="31">
        <f t="shared" si="7"/>
        <v>-27794.8</v>
      </c>
      <c r="L30" s="31">
        <f t="shared" si="7"/>
        <v>-20891.2</v>
      </c>
      <c r="M30" s="31">
        <f t="shared" si="7"/>
        <v>-12478.4</v>
      </c>
      <c r="N30" s="31">
        <f t="shared" si="7"/>
        <v>-8175.2</v>
      </c>
      <c r="O30" s="31">
        <f t="shared" si="7"/>
        <v>-319272.80000000005</v>
      </c>
    </row>
    <row r="31" spans="1:26" ht="18.75" customHeight="1">
      <c r="A31" s="27" t="s">
        <v>41</v>
      </c>
      <c r="B31" s="16">
        <f>ROUND((-B9)*$G$3,2)</f>
        <v>-42178.4</v>
      </c>
      <c r="C31" s="16">
        <f aca="true" t="shared" si="8" ref="C31:N31">ROUND((-C9)*$G$3,2)</f>
        <v>-42130</v>
      </c>
      <c r="D31" s="16">
        <f t="shared" si="8"/>
        <v>-31988</v>
      </c>
      <c r="E31" s="16">
        <f t="shared" si="8"/>
        <v>-5183.2</v>
      </c>
      <c r="F31" s="16">
        <f t="shared" si="8"/>
        <v>-24970</v>
      </c>
      <c r="G31" s="16">
        <f t="shared" si="8"/>
        <v>-34729.2</v>
      </c>
      <c r="H31" s="16">
        <f t="shared" si="8"/>
        <v>-4118.4</v>
      </c>
      <c r="I31" s="16">
        <f t="shared" si="8"/>
        <v>-32810.8</v>
      </c>
      <c r="J31" s="16">
        <f t="shared" si="8"/>
        <v>-31825.2</v>
      </c>
      <c r="K31" s="16">
        <f t="shared" si="8"/>
        <v>-27794.8</v>
      </c>
      <c r="L31" s="16">
        <f t="shared" si="8"/>
        <v>-20891.2</v>
      </c>
      <c r="M31" s="16">
        <f t="shared" si="8"/>
        <v>-12478.4</v>
      </c>
      <c r="N31" s="16">
        <f t="shared" si="8"/>
        <v>-8175.2</v>
      </c>
      <c r="O31" s="32">
        <f aca="true" t="shared" si="9" ref="O31:O50">SUM(B31:N31)</f>
        <v>-319272.80000000005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-6320.46</v>
      </c>
      <c r="C32" s="31">
        <f aca="true" t="shared" si="10" ref="C32:O32">SUM(C33:C43)</f>
        <v>-4853.69</v>
      </c>
      <c r="D32" s="31">
        <f t="shared" si="10"/>
        <v>-4373.65</v>
      </c>
      <c r="E32" s="31">
        <f t="shared" si="10"/>
        <v>-1240.09</v>
      </c>
      <c r="F32" s="31">
        <f t="shared" si="10"/>
        <v>-4320.32</v>
      </c>
      <c r="G32" s="31">
        <f t="shared" si="10"/>
        <v>-5560.41</v>
      </c>
      <c r="H32" s="31">
        <f t="shared" si="10"/>
        <v>-59582.06</v>
      </c>
      <c r="I32" s="31">
        <f t="shared" si="10"/>
        <v>-3653.6</v>
      </c>
      <c r="J32" s="31">
        <f t="shared" si="10"/>
        <v>-4386.99</v>
      </c>
      <c r="K32" s="31">
        <f t="shared" si="10"/>
        <v>-365920.43</v>
      </c>
      <c r="L32" s="31">
        <f t="shared" si="10"/>
        <v>-320133.71</v>
      </c>
      <c r="M32" s="31">
        <f t="shared" si="10"/>
        <v>-2546.85</v>
      </c>
      <c r="N32" s="31">
        <f t="shared" si="10"/>
        <v>-1146.75</v>
      </c>
      <c r="O32" s="31">
        <f t="shared" si="10"/>
        <v>-784039.01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-51300</v>
      </c>
      <c r="I39" s="33">
        <v>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9"/>
        <v>-726300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-6320.46</v>
      </c>
      <c r="C41" s="33">
        <v>-4853.69</v>
      </c>
      <c r="D41" s="33">
        <v>-4373.65</v>
      </c>
      <c r="E41" s="33">
        <v>-1240.09</v>
      </c>
      <c r="F41" s="33">
        <v>-4320.32</v>
      </c>
      <c r="G41" s="33">
        <v>-5560.41</v>
      </c>
      <c r="H41" s="33">
        <v>-1000.07</v>
      </c>
      <c r="I41" s="33">
        <v>-3653.6</v>
      </c>
      <c r="J41" s="33">
        <v>-4386.99</v>
      </c>
      <c r="K41" s="33">
        <v>-5920.43</v>
      </c>
      <c r="L41" s="33">
        <v>-5133.71</v>
      </c>
      <c r="M41" s="33">
        <v>-2546.85</v>
      </c>
      <c r="N41" s="33">
        <v>-1146.75</v>
      </c>
      <c r="O41" s="33">
        <f t="shared" si="9"/>
        <v>-50457.02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-7281.99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-7281.99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79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-364.1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-364.1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>+B18+B29</f>
        <v>464064.2</v>
      </c>
      <c r="C48" s="36">
        <f>+C18+C29</f>
        <v>327948.31000000006</v>
      </c>
      <c r="D48" s="36">
        <f>+D18+D29</f>
        <v>310005.52999999997</v>
      </c>
      <c r="E48" s="36">
        <f>+E18+E29</f>
        <v>91397.52000000002</v>
      </c>
      <c r="F48" s="36">
        <f>+F18+F29</f>
        <v>309502.61</v>
      </c>
      <c r="G48" s="36">
        <f>+G18+G29</f>
        <v>401943.58999999997</v>
      </c>
      <c r="H48" s="36">
        <f>+H18+H29</f>
        <v>16039.050000000017</v>
      </c>
      <c r="I48" s="36">
        <f>+I18+I29</f>
        <v>265610.9099999999</v>
      </c>
      <c r="J48" s="36">
        <f>+J18+J29</f>
        <v>305364.43</v>
      </c>
      <c r="K48" s="36">
        <f>+K18+K29</f>
        <v>73572.81000000006</v>
      </c>
      <c r="L48" s="36">
        <f>+L18+L29</f>
        <v>68543.92999999993</v>
      </c>
      <c r="M48" s="36">
        <f>+M18+M29</f>
        <v>195944.42999999996</v>
      </c>
      <c r="N48" s="36">
        <f>+N18+N29</f>
        <v>82989.74000000002</v>
      </c>
      <c r="O48" s="36">
        <f>SUM(B48:N48)</f>
        <v>2912927.06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1" ref="B54:O54">SUM(B55:B65)</f>
        <v>464064.2</v>
      </c>
      <c r="C54" s="51">
        <f t="shared" si="11"/>
        <v>327948.31</v>
      </c>
      <c r="D54" s="51">
        <f t="shared" si="11"/>
        <v>310005.53</v>
      </c>
      <c r="E54" s="51">
        <f t="shared" si="11"/>
        <v>91397.52</v>
      </c>
      <c r="F54" s="51">
        <f t="shared" si="11"/>
        <v>309502.61</v>
      </c>
      <c r="G54" s="51">
        <f t="shared" si="11"/>
        <v>401943.59</v>
      </c>
      <c r="H54" s="51">
        <f t="shared" si="11"/>
        <v>16039.05</v>
      </c>
      <c r="I54" s="51">
        <f t="shared" si="11"/>
        <v>265610.91</v>
      </c>
      <c r="J54" s="51">
        <f t="shared" si="11"/>
        <v>305364.43</v>
      </c>
      <c r="K54" s="51">
        <f t="shared" si="11"/>
        <v>73572.81</v>
      </c>
      <c r="L54" s="51">
        <f t="shared" si="11"/>
        <v>68543.93</v>
      </c>
      <c r="M54" s="51">
        <f t="shared" si="11"/>
        <v>195944.43</v>
      </c>
      <c r="N54" s="51">
        <f t="shared" si="11"/>
        <v>82989.74</v>
      </c>
      <c r="O54" s="36">
        <f t="shared" si="11"/>
        <v>2912927.060000001</v>
      </c>
      <c r="Q54"/>
    </row>
    <row r="55" spans="1:18" ht="18.75" customHeight="1">
      <c r="A55" s="26" t="s">
        <v>54</v>
      </c>
      <c r="B55" s="51">
        <v>385047.83</v>
      </c>
      <c r="C55" s="51">
        <v>237180.34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622228.17</v>
      </c>
      <c r="P55"/>
      <c r="Q55"/>
      <c r="R55" s="43"/>
    </row>
    <row r="56" spans="1:16" ht="18.75" customHeight="1">
      <c r="A56" s="26" t="s">
        <v>55</v>
      </c>
      <c r="B56" s="51">
        <v>79016.37</v>
      </c>
      <c r="C56" s="51">
        <v>90767.97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2" ref="O56:O65">SUM(B56:N56)</f>
        <v>169784.34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310005.53</v>
      </c>
      <c r="E57" s="52">
        <v>0</v>
      </c>
      <c r="F57" s="52">
        <v>0</v>
      </c>
      <c r="G57" s="52">
        <v>0</v>
      </c>
      <c r="H57" s="51">
        <v>16039.05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326044.58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91397.52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91397.52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309502.61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309502.61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401943.59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401943.59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265610.91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2"/>
        <v>265610.91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305364.43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305364.43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73572.81</v>
      </c>
      <c r="L63" s="31">
        <v>68543.93</v>
      </c>
      <c r="M63" s="52">
        <v>0</v>
      </c>
      <c r="N63" s="52">
        <v>0</v>
      </c>
      <c r="O63" s="36">
        <f t="shared" si="12"/>
        <v>142116.74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195944.43</v>
      </c>
      <c r="N64" s="52">
        <v>0</v>
      </c>
      <c r="O64" s="36">
        <f t="shared" si="12"/>
        <v>195944.43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82989.74</v>
      </c>
      <c r="O65" s="55">
        <f t="shared" si="12"/>
        <v>82989.74</v>
      </c>
      <c r="P65"/>
      <c r="S65"/>
      <c r="Z65"/>
    </row>
    <row r="66" spans="1:12" ht="21" customHeight="1">
      <c r="A66" s="56" t="s">
        <v>67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2022-04-14T17:33:10Z</dcterms:modified>
  <cp:category/>
  <cp:version/>
  <cp:contentType/>
  <cp:contentStatus/>
</cp:coreProperties>
</file>