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<sst xmlns="http://schemas.openxmlformats.org/spreadsheetml/2006/main" count="84" uniqueCount="81">
  <si>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</si>
  <si>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</si>
  <si>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</si>
  <si>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</si>
  <si>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</si>
  <si>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</si>
  <si>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</si>
  <si>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</si>
  <si>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</si>
  <si>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</si>
  <si>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</si>
  <si>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</si>
  <si>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</si>
  <si>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</si>
  <si>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</si>
  <si>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</si>
  <si>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</si>
  <si>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</si>
  <si>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</si>
  <si>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</si>
  <si>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</si>
  <si>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</si>
  <si>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</si>
  <si>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</si>
  <si>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</si>
  <si>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</si>
  <si>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</si>
  <si>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</si>
  <si>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</si>
  <si>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</si>
  <si>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</si>
  <si>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</si>
  <si>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</si>
  <si>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</si>
  <si>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</si>
  <si>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</si>
  <si>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</si>
  <si>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</si>
  <si>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</si>
  <si>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</si>
  <si>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</si>
  <si>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</si>
  <si>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</si>
  <si>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</si>
  <si>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</si>
  <si>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</si>
  <si>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</si>
  <si>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</si>
  <si>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</si>
  <si>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</si>
  <si>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</si>
  <si>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</si>
  <si>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</si>
  <si>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</si>
  <si>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</si>
  <si>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</si>
  <si>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</si>
  <si>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</si>
  <si>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</si>
  <si>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</si>
  <si>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</si>
  <si>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</si>
  <si>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</si>
  <si>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</si>
  <si>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</si>
  <si>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</si>
  <si>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07/04/22 - VENCIMENTO 14/04/22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</si>
  <si>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</si>
  <si>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</si>
  <si>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</si>
  <si>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</si>
  <si>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</si>
  <si>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</si>
  <si>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</si>
  <si>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</si>
  <si>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</si>
  <si>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</si>
  <si>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</si>
  <si>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5.3. Revisão de Remuneração pelo Transporte Coletivo (1)</t>
  </si>
  <si>
    <t>,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</si>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</sst>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  <xf numFmtId="164" fontId="0" fillId="0" borderId="0" xfId="53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411473</v>
      </c>
      <c r="C7" s="9">
        <f t="shared" si="0"/>
        <v>290551</v>
      </c>
      <c r="D7" s="9">
        <f t="shared" si="0"/>
        <v>281586</v>
      </c>
      <c r="E7" s="9">
        <f t="shared" si="0"/>
        <v>69051</v>
      </c>
      <c r="F7" s="9">
        <f t="shared" si="0"/>
        <v>224452</v>
      </c>
      <c r="G7" s="9">
        <f t="shared" si="0"/>
        <v>386237</v>
      </c>
      <c r="H7" s="9">
        <f t="shared" si="0"/>
        <v>43229</v>
      </c>
      <c r="I7" s="9">
        <f t="shared" si="0"/>
        <v>296971</v>
      </c>
      <c r="J7" s="9">
        <f t="shared" si="0"/>
        <v>247777</v>
      </c>
      <c r="K7" s="9">
        <f t="shared" si="0"/>
        <v>370711</v>
      </c>
      <c r="L7" s="9">
        <f t="shared" si="0"/>
        <v>274019</v>
      </c>
      <c r="M7" s="9">
        <f t="shared" si="0"/>
        <v>135339</v>
      </c>
      <c r="N7" s="9">
        <f t="shared" si="0"/>
        <v>84936</v>
      </c>
      <c r="O7" s="9">
        <f t="shared" si="0"/>
        <v>3116332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16116</v>
      </c>
      <c r="C8" s="11">
        <f t="shared" si="1"/>
        <v>16359</v>
      </c>
      <c r="D8" s="11">
        <f t="shared" si="1"/>
        <v>11235</v>
      </c>
      <c r="E8" s="11">
        <f t="shared" si="1"/>
        <v>2488</v>
      </c>
      <c r="F8" s="11">
        <f t="shared" si="1"/>
        <v>8447</v>
      </c>
      <c r="G8" s="11">
        <f t="shared" si="1"/>
        <v>13932</v>
      </c>
      <c r="H8" s="11">
        <f t="shared" si="1"/>
        <v>2263</v>
      </c>
      <c r="I8" s="11">
        <f t="shared" si="1"/>
        <v>18009</v>
      </c>
      <c r="J8" s="11">
        <f t="shared" si="1"/>
        <v>12835</v>
      </c>
      <c r="K8" s="11">
        <f t="shared" si="1"/>
        <v>10211</v>
      </c>
      <c r="L8" s="11">
        <f t="shared" si="1"/>
        <v>8169</v>
      </c>
      <c r="M8" s="11">
        <f t="shared" si="1"/>
        <v>5935</v>
      </c>
      <c r="N8" s="11">
        <f t="shared" si="1"/>
        <v>4836</v>
      </c>
      <c r="O8" s="11">
        <f t="shared" si="1"/>
        <v>130835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16116</v>
      </c>
      <c r="C9" s="11">
        <v>16359</v>
      </c>
      <c r="D9" s="11">
        <v>11235</v>
      </c>
      <c r="E9" s="11">
        <v>2488</v>
      </c>
      <c r="F9" s="11">
        <v>8447</v>
      </c>
      <c r="G9" s="11">
        <v>13932</v>
      </c>
      <c r="H9" s="11">
        <v>2263</v>
      </c>
      <c r="I9" s="11">
        <v>18007</v>
      </c>
      <c r="J9" s="11">
        <v>12835</v>
      </c>
      <c r="K9" s="11">
        <v>10193</v>
      </c>
      <c r="L9" s="11">
        <v>8168</v>
      </c>
      <c r="M9" s="11">
        <v>5927</v>
      </c>
      <c r="N9" s="11">
        <v>4821</v>
      </c>
      <c r="O9" s="11">
        <f>SUM(B9:N9)</f>
        <v>130791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18</v>
      </c>
      <c r="L10" s="13">
        <v>1</v>
      </c>
      <c r="M10" s="13">
        <v>8</v>
      </c>
      <c r="N10" s="13">
        <v>15</v>
      </c>
      <c r="O10" s="11">
        <f>SUM(B10:N10)</f>
        <v>44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395357</v>
      </c>
      <c r="C11" s="13">
        <v>274192</v>
      </c>
      <c r="D11" s="13">
        <v>270351</v>
      </c>
      <c r="E11" s="13">
        <v>66563</v>
      </c>
      <c r="F11" s="13">
        <v>216005</v>
      </c>
      <c r="G11" s="13">
        <v>372305</v>
      </c>
      <c r="H11" s="13">
        <v>40966</v>
      </c>
      <c r="I11" s="13">
        <v>278962</v>
      </c>
      <c r="J11" s="13">
        <v>234942</v>
      </c>
      <c r="K11" s="13">
        <v>360500</v>
      </c>
      <c r="L11" s="13">
        <v>265850</v>
      </c>
      <c r="M11" s="13">
        <v>129404</v>
      </c>
      <c r="N11" s="13">
        <v>80100</v>
      </c>
      <c r="O11" s="11">
        <f>SUM(B11:N11)</f>
        <v>2985497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67</v>
      </c>
      <c r="B14" s="17">
        <v>0.1309</v>
      </c>
      <c r="C14" s="17">
        <v>0.1353</v>
      </c>
      <c r="D14" s="17">
        <v>0.1186</v>
      </c>
      <c r="E14" s="17">
        <v>0.2027</v>
      </c>
      <c r="F14" s="17">
        <v>0.1375</v>
      </c>
      <c r="G14" s="17">
        <v>0.1131</v>
      </c>
      <c r="H14" s="17">
        <v>0.1519</v>
      </c>
      <c r="I14" s="17">
        <v>0.1343</v>
      </c>
      <c r="J14" s="17">
        <v>0.1351</v>
      </c>
      <c r="K14" s="17">
        <v>0.1277</v>
      </c>
      <c r="L14" s="17">
        <v>0.1454</v>
      </c>
      <c r="M14" s="17">
        <v>0.1678</v>
      </c>
      <c r="N14" s="17">
        <v>0.1515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1.166542728430128</v>
      </c>
      <c r="C16" s="19">
        <v>1.201249335242669</v>
      </c>
      <c r="D16" s="19">
        <v>1.19465625243201</v>
      </c>
      <c r="E16" s="19">
        <v>0.893426571000296</v>
      </c>
      <c r="F16" s="19">
        <v>1.376314026357995</v>
      </c>
      <c r="G16" s="19">
        <v>1.396364867251206</v>
      </c>
      <c r="H16" s="19">
        <v>1.685653014220189</v>
      </c>
      <c r="I16" s="19">
        <v>1.190445292347004</v>
      </c>
      <c r="J16" s="19">
        <v>1.279722511533806</v>
      </c>
      <c r="K16" s="19">
        <v>1.155857924555699</v>
      </c>
      <c r="L16" s="19">
        <v>1.207016147552876</v>
      </c>
      <c r="M16" s="19">
        <v>1.202785343297931</v>
      </c>
      <c r="N16" s="19">
        <v>1.104795114601789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68</v>
      </c>
      <c r="B18" s="24">
        <f>SUM(B19:B27)</f>
        <v>1326176.3899999997</v>
      </c>
      <c r="C18" s="24">
        <f aca="true" t="shared" si="2" ref="C18:O18">SUM(C19:C27)</f>
        <v>974757.7000000001</v>
      </c>
      <c r="D18" s="24">
        <f t="shared" si="2"/>
        <v>813270.5600000002</v>
      </c>
      <c r="E18" s="24">
        <f t="shared" si="2"/>
        <v>260880.58999999994</v>
      </c>
      <c r="F18" s="24">
        <f t="shared" si="2"/>
        <v>863958.01</v>
      </c>
      <c r="G18" s="24">
        <f t="shared" si="2"/>
        <v>1262331.84</v>
      </c>
      <c r="H18" s="24">
        <f t="shared" si="2"/>
        <v>223185.61999999994</v>
      </c>
      <c r="I18" s="24">
        <f t="shared" si="2"/>
        <v>987204.8300000001</v>
      </c>
      <c r="J18" s="24">
        <f t="shared" si="2"/>
        <v>876124.3800000001</v>
      </c>
      <c r="K18" s="24">
        <f t="shared" si="2"/>
        <v>1143570.4600000002</v>
      </c>
      <c r="L18" s="24">
        <f t="shared" si="2"/>
        <v>1010656.5899999999</v>
      </c>
      <c r="M18" s="24">
        <f t="shared" si="2"/>
        <v>576910.22</v>
      </c>
      <c r="N18" s="24">
        <f t="shared" si="2"/>
        <v>296123.92</v>
      </c>
      <c r="O18" s="24">
        <f t="shared" si="2"/>
        <v>10615151.109999998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1042219.96</v>
      </c>
      <c r="C19" s="30">
        <f t="shared" si="3"/>
        <v>760284.8</v>
      </c>
      <c r="D19" s="30">
        <f t="shared" si="3"/>
        <v>646183.55</v>
      </c>
      <c r="E19" s="30">
        <f t="shared" si="3"/>
        <v>270707.54</v>
      </c>
      <c r="F19" s="30">
        <f t="shared" si="3"/>
        <v>597019.87</v>
      </c>
      <c r="G19" s="30">
        <f t="shared" si="3"/>
        <v>845279.67</v>
      </c>
      <c r="H19" s="30">
        <f t="shared" si="3"/>
        <v>127024.09</v>
      </c>
      <c r="I19" s="30">
        <f t="shared" si="3"/>
        <v>771590.05</v>
      </c>
      <c r="J19" s="30">
        <f t="shared" si="3"/>
        <v>647515.63</v>
      </c>
      <c r="K19" s="30">
        <f t="shared" si="3"/>
        <v>915730.31</v>
      </c>
      <c r="L19" s="30">
        <f t="shared" si="3"/>
        <v>770705.84</v>
      </c>
      <c r="M19" s="30">
        <f t="shared" si="3"/>
        <v>439256.26</v>
      </c>
      <c r="N19" s="30">
        <f t="shared" si="3"/>
        <v>248998.38</v>
      </c>
      <c r="O19" s="30">
        <f>SUM(B19:N19)</f>
        <v>8082515.95</v>
      </c>
    </row>
    <row r="20" spans="1:23" ht="18.75" customHeight="1">
      <c r="A20" s="26" t="s">
        <v>35</v>
      </c>
      <c r="B20" s="30">
        <f>IF(B16&lt;&gt;0,ROUND((B16-1)*B19,2),0)</f>
        <v>173574.16</v>
      </c>
      <c r="C20" s="30">
        <f aca="true" t="shared" si="4" ref="C20:N20">IF(C16&lt;&gt;0,ROUND((C16-1)*C19,2),0)</f>
        <v>153006.81</v>
      </c>
      <c r="D20" s="30">
        <f t="shared" si="4"/>
        <v>125783.67</v>
      </c>
      <c r="E20" s="30">
        <f t="shared" si="4"/>
        <v>-28850.23</v>
      </c>
      <c r="F20" s="30">
        <f t="shared" si="4"/>
        <v>224666.95</v>
      </c>
      <c r="G20" s="30">
        <f t="shared" si="4"/>
        <v>335039.16</v>
      </c>
      <c r="H20" s="30">
        <f t="shared" si="4"/>
        <v>87094.45</v>
      </c>
      <c r="I20" s="30">
        <f t="shared" si="4"/>
        <v>146945.69</v>
      </c>
      <c r="J20" s="30">
        <f t="shared" si="4"/>
        <v>181124.7</v>
      </c>
      <c r="K20" s="30">
        <f t="shared" si="4"/>
        <v>142723.83</v>
      </c>
      <c r="L20" s="30">
        <f t="shared" si="4"/>
        <v>159548.55</v>
      </c>
      <c r="M20" s="30">
        <f t="shared" si="4"/>
        <v>89074.73</v>
      </c>
      <c r="N20" s="30">
        <f t="shared" si="4"/>
        <v>26093.81</v>
      </c>
      <c r="O20" s="30">
        <f aca="true" t="shared" si="5" ref="O20:O27">SUM(B20:N20)</f>
        <v>1815826.28</v>
      </c>
      <c r="W20" s="62"/>
    </row>
    <row r="21" spans="1:15" ht="18.75" customHeight="1">
      <c r="A21" s="26" t="s">
        <v>36</v>
      </c>
      <c r="B21" s="30">
        <v>52936</v>
      </c>
      <c r="C21" s="30">
        <v>35916.15</v>
      </c>
      <c r="D21" s="30">
        <v>20699.15</v>
      </c>
      <c r="E21" s="30">
        <v>9399.25</v>
      </c>
      <c r="F21" s="30">
        <v>25783.59</v>
      </c>
      <c r="G21" s="30">
        <v>41940.1</v>
      </c>
      <c r="H21" s="30">
        <v>3783.84</v>
      </c>
      <c r="I21" s="30">
        <v>29617.8</v>
      </c>
      <c r="J21" s="30">
        <v>30672.03</v>
      </c>
      <c r="K21" s="30">
        <v>46113.88</v>
      </c>
      <c r="L21" s="30">
        <v>41732.14</v>
      </c>
      <c r="M21" s="30">
        <v>20698.54</v>
      </c>
      <c r="N21" s="30">
        <v>11573.39</v>
      </c>
      <c r="O21" s="30">
        <f t="shared" si="5"/>
        <v>370865.86</v>
      </c>
    </row>
    <row r="22" spans="1:15" ht="18.75" customHeight="1">
      <c r="A22" s="26" t="s">
        <v>37</v>
      </c>
      <c r="B22" s="30">
        <v>3049.48</v>
      </c>
      <c r="C22" s="30">
        <v>3049.48</v>
      </c>
      <c r="D22" s="30">
        <v>1524.74</v>
      </c>
      <c r="E22" s="30">
        <v>1524.74</v>
      </c>
      <c r="F22" s="30">
        <v>1524.74</v>
      </c>
      <c r="G22" s="30">
        <v>1524.74</v>
      </c>
      <c r="H22" s="30">
        <v>1524.74</v>
      </c>
      <c r="I22" s="30">
        <v>1524.74</v>
      </c>
      <c r="J22" s="30">
        <v>1524.74</v>
      </c>
      <c r="K22" s="30">
        <v>1524.74</v>
      </c>
      <c r="L22" s="30">
        <v>1524.74</v>
      </c>
      <c r="M22" s="30">
        <v>1524.74</v>
      </c>
      <c r="N22" s="30">
        <v>1524.74</v>
      </c>
      <c r="O22" s="30">
        <f t="shared" si="5"/>
        <v>22871.100000000006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-9543.6</v>
      </c>
      <c r="E23" s="30">
        <v>0</v>
      </c>
      <c r="F23" s="30">
        <v>-10033.84</v>
      </c>
      <c r="G23" s="30">
        <v>0</v>
      </c>
      <c r="H23" s="30">
        <v>-3926.73</v>
      </c>
      <c r="I23" s="30">
        <v>0</v>
      </c>
      <c r="J23" s="30">
        <v>-7970.99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-31475.160000000003</v>
      </c>
    </row>
    <row r="24" spans="1:26" ht="18.75" customHeight="1">
      <c r="A24" s="26" t="s">
        <v>69</v>
      </c>
      <c r="B24" s="30">
        <v>1016.75</v>
      </c>
      <c r="C24" s="30">
        <v>760.16</v>
      </c>
      <c r="D24" s="30">
        <v>625.87</v>
      </c>
      <c r="E24" s="30">
        <v>201.43</v>
      </c>
      <c r="F24" s="30">
        <v>671.44</v>
      </c>
      <c r="G24" s="30">
        <v>978.38</v>
      </c>
      <c r="H24" s="30">
        <v>172.65</v>
      </c>
      <c r="I24" s="30">
        <v>757.76</v>
      </c>
      <c r="J24" s="30">
        <v>681.03</v>
      </c>
      <c r="K24" s="30">
        <v>884.86</v>
      </c>
      <c r="L24" s="30">
        <v>776.95</v>
      </c>
      <c r="M24" s="30">
        <v>438.83</v>
      </c>
      <c r="N24" s="30">
        <v>227.8</v>
      </c>
      <c r="O24" s="30">
        <f t="shared" si="5"/>
        <v>8193.909999999998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878.64</v>
      </c>
      <c r="C25" s="30">
        <v>654.21</v>
      </c>
      <c r="D25" s="30">
        <v>573.75</v>
      </c>
      <c r="E25" s="30">
        <v>175.24</v>
      </c>
      <c r="F25" s="30">
        <v>577.38</v>
      </c>
      <c r="G25" s="30">
        <v>777.85</v>
      </c>
      <c r="H25" s="30">
        <v>156.04</v>
      </c>
      <c r="I25" s="30">
        <v>608.54</v>
      </c>
      <c r="J25" s="30">
        <v>592.98</v>
      </c>
      <c r="K25" s="30">
        <v>747.79</v>
      </c>
      <c r="L25" s="30">
        <v>663.82</v>
      </c>
      <c r="M25" s="30">
        <v>375.69</v>
      </c>
      <c r="N25" s="30">
        <v>196.86</v>
      </c>
      <c r="O25" s="30">
        <f t="shared" si="5"/>
        <v>6978.789999999998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71</v>
      </c>
      <c r="B26" s="30">
        <v>409.92</v>
      </c>
      <c r="C26" s="30">
        <v>305.2</v>
      </c>
      <c r="D26" s="30">
        <v>267.68</v>
      </c>
      <c r="E26" s="30">
        <v>81.76</v>
      </c>
      <c r="F26" s="30">
        <v>269.36</v>
      </c>
      <c r="G26" s="30">
        <v>362.88</v>
      </c>
      <c r="H26" s="30">
        <v>72.8</v>
      </c>
      <c r="I26" s="30">
        <v>282.24</v>
      </c>
      <c r="J26" s="30">
        <v>276.64</v>
      </c>
      <c r="K26" s="30">
        <v>343.84</v>
      </c>
      <c r="L26" s="30">
        <v>309.68</v>
      </c>
      <c r="M26" s="30">
        <v>175.28</v>
      </c>
      <c r="N26" s="30">
        <v>91.84</v>
      </c>
      <c r="O26" s="30">
        <f t="shared" si="5"/>
        <v>3249.1200000000003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72</v>
      </c>
      <c r="B27" s="30">
        <v>52091.48</v>
      </c>
      <c r="C27" s="30">
        <v>20780.89</v>
      </c>
      <c r="D27" s="30">
        <v>27155.75</v>
      </c>
      <c r="E27" s="30">
        <v>7640.86</v>
      </c>
      <c r="F27" s="30">
        <v>23478.52</v>
      </c>
      <c r="G27" s="30">
        <v>36429.06</v>
      </c>
      <c r="H27" s="30">
        <v>7283.74</v>
      </c>
      <c r="I27" s="30">
        <v>35878.01</v>
      </c>
      <c r="J27" s="30">
        <v>21707.62</v>
      </c>
      <c r="K27" s="30">
        <v>35501.21</v>
      </c>
      <c r="L27" s="30">
        <v>35394.87</v>
      </c>
      <c r="M27" s="30">
        <v>25366.15</v>
      </c>
      <c r="N27" s="30">
        <v>7417.1</v>
      </c>
      <c r="O27" s="30">
        <f t="shared" si="5"/>
        <v>336125.26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+B30+B32+B45+B46+B49-B50</f>
        <v>-87306.84999999999</v>
      </c>
      <c r="C29" s="30">
        <f>+C30+C32+C45+C46+C49-C50</f>
        <v>-88884.34</v>
      </c>
      <c r="D29" s="30">
        <f t="shared" si="6"/>
        <v>-64227</v>
      </c>
      <c r="E29" s="30">
        <f t="shared" si="6"/>
        <v>-25732.730000000003</v>
      </c>
      <c r="F29" s="30">
        <f t="shared" si="6"/>
        <v>-51672.08</v>
      </c>
      <c r="G29" s="30">
        <f t="shared" si="6"/>
        <v>-77489.7</v>
      </c>
      <c r="H29" s="30">
        <f t="shared" si="6"/>
        <v>-33586.97</v>
      </c>
      <c r="I29" s="30">
        <f t="shared" si="6"/>
        <v>-83444.44</v>
      </c>
      <c r="J29" s="30">
        <f t="shared" si="6"/>
        <v>-60260.94</v>
      </c>
      <c r="K29" s="30">
        <f t="shared" si="6"/>
        <v>-49769.56</v>
      </c>
      <c r="L29" s="30">
        <f t="shared" si="6"/>
        <v>-40259.52</v>
      </c>
      <c r="M29" s="30">
        <f t="shared" si="6"/>
        <v>-28518.98</v>
      </c>
      <c r="N29" s="30">
        <f t="shared" si="6"/>
        <v>-34802.06</v>
      </c>
      <c r="O29" s="30">
        <f t="shared" si="6"/>
        <v>-725955.17</v>
      </c>
    </row>
    <row r="30" spans="1:15" ht="18.75" customHeight="1">
      <c r="A30" s="26" t="s">
        <v>40</v>
      </c>
      <c r="B30" s="31">
        <f>+B31</f>
        <v>-70910.4</v>
      </c>
      <c r="C30" s="31">
        <f>+C31</f>
        <v>-71979.6</v>
      </c>
      <c r="D30" s="31">
        <f aca="true" t="shared" si="7" ref="D30:O30">+D31</f>
        <v>-49434</v>
      </c>
      <c r="E30" s="31">
        <f t="shared" si="7"/>
        <v>-10947.2</v>
      </c>
      <c r="F30" s="31">
        <f t="shared" si="7"/>
        <v>-37166.8</v>
      </c>
      <c r="G30" s="31">
        <f t="shared" si="7"/>
        <v>-61300.8</v>
      </c>
      <c r="H30" s="31">
        <f t="shared" si="7"/>
        <v>-9957.2</v>
      </c>
      <c r="I30" s="31">
        <f t="shared" si="7"/>
        <v>-79230.8</v>
      </c>
      <c r="J30" s="31">
        <f t="shared" si="7"/>
        <v>-56474</v>
      </c>
      <c r="K30" s="31">
        <f t="shared" si="7"/>
        <v>-44849.2</v>
      </c>
      <c r="L30" s="31">
        <f t="shared" si="7"/>
        <v>-35939.2</v>
      </c>
      <c r="M30" s="31">
        <f t="shared" si="7"/>
        <v>-26078.8</v>
      </c>
      <c r="N30" s="31">
        <f t="shared" si="7"/>
        <v>-21212.4</v>
      </c>
      <c r="O30" s="31">
        <f t="shared" si="7"/>
        <v>-575480.4</v>
      </c>
    </row>
    <row r="31" spans="1:26" ht="18.75" customHeight="1">
      <c r="A31" s="27" t="s">
        <v>41</v>
      </c>
      <c r="B31" s="16">
        <f>ROUND((-B9)*$G$3,2)</f>
        <v>-70910.4</v>
      </c>
      <c r="C31" s="16">
        <f aca="true" t="shared" si="8" ref="C31:N31">ROUND((-C9)*$G$3,2)</f>
        <v>-71979.6</v>
      </c>
      <c r="D31" s="16">
        <f t="shared" si="8"/>
        <v>-49434</v>
      </c>
      <c r="E31" s="16">
        <f t="shared" si="8"/>
        <v>-10947.2</v>
      </c>
      <c r="F31" s="16">
        <f t="shared" si="8"/>
        <v>-37166.8</v>
      </c>
      <c r="G31" s="16">
        <f t="shared" si="8"/>
        <v>-61300.8</v>
      </c>
      <c r="H31" s="16">
        <f t="shared" si="8"/>
        <v>-9957.2</v>
      </c>
      <c r="I31" s="16">
        <f t="shared" si="8"/>
        <v>-79230.8</v>
      </c>
      <c r="J31" s="16">
        <f t="shared" si="8"/>
        <v>-56474</v>
      </c>
      <c r="K31" s="16">
        <f t="shared" si="8"/>
        <v>-44849.2</v>
      </c>
      <c r="L31" s="16">
        <f t="shared" si="8"/>
        <v>-35939.2</v>
      </c>
      <c r="M31" s="16">
        <f t="shared" si="8"/>
        <v>-26078.8</v>
      </c>
      <c r="N31" s="16">
        <f t="shared" si="8"/>
        <v>-21212.4</v>
      </c>
      <c r="O31" s="32">
        <f aca="true" t="shared" si="9" ref="O31:O50">SUM(B31:N31)</f>
        <v>-575480.4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SUM(B33:B43)</f>
        <v>-16396.45</v>
      </c>
      <c r="C32" s="31">
        <f aca="true" t="shared" si="10" ref="C32:O32">SUM(C33:C43)</f>
        <v>-16904.739999999998</v>
      </c>
      <c r="D32" s="31">
        <f t="shared" si="10"/>
        <v>-14793</v>
      </c>
      <c r="E32" s="31">
        <f t="shared" si="10"/>
        <v>-14785.53</v>
      </c>
      <c r="F32" s="31">
        <f t="shared" si="10"/>
        <v>-14505.28</v>
      </c>
      <c r="G32" s="31">
        <f t="shared" si="10"/>
        <v>-16188.9</v>
      </c>
      <c r="H32" s="31">
        <f t="shared" si="10"/>
        <v>-22550.26</v>
      </c>
      <c r="I32" s="31">
        <f t="shared" si="10"/>
        <v>-4213.64</v>
      </c>
      <c r="J32" s="31">
        <f t="shared" si="10"/>
        <v>-3786.94</v>
      </c>
      <c r="K32" s="31">
        <f t="shared" si="10"/>
        <v>-4920.36</v>
      </c>
      <c r="L32" s="31">
        <f t="shared" si="10"/>
        <v>-4320.32</v>
      </c>
      <c r="M32" s="31">
        <f t="shared" si="10"/>
        <v>-2440.18</v>
      </c>
      <c r="N32" s="31">
        <f t="shared" si="10"/>
        <v>-13589.66</v>
      </c>
      <c r="O32" s="31">
        <f t="shared" si="10"/>
        <v>-149395.25999999998</v>
      </c>
    </row>
    <row r="33" spans="1:26" ht="18.75" customHeight="1">
      <c r="A33" s="27" t="s">
        <v>43</v>
      </c>
      <c r="B33" s="33" t="s">
        <v>79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-10000</v>
      </c>
      <c r="C35" s="33">
        <v>-11000</v>
      </c>
      <c r="D35" s="33">
        <v>-10000</v>
      </c>
      <c r="E35" s="33">
        <v>-10000</v>
      </c>
      <c r="F35" s="33">
        <v>-10000</v>
      </c>
      <c r="G35" s="33">
        <v>-10000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-10000</v>
      </c>
      <c r="O35" s="33">
        <f t="shared" si="9"/>
        <v>-71000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-742.7</v>
      </c>
      <c r="C36" s="33">
        <v>-1677.76</v>
      </c>
      <c r="D36" s="33">
        <v>-1312.75</v>
      </c>
      <c r="E36" s="33">
        <v>-3665.45</v>
      </c>
      <c r="F36" s="33">
        <v>-771.67</v>
      </c>
      <c r="G36" s="33">
        <v>-748.5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-2322.91</v>
      </c>
      <c r="O36" s="34">
        <f t="shared" si="9"/>
        <v>-11241.74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73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153000</v>
      </c>
      <c r="I38" s="33">
        <v>0</v>
      </c>
      <c r="J38" s="33">
        <v>0</v>
      </c>
      <c r="K38" s="33">
        <v>900000</v>
      </c>
      <c r="L38" s="33">
        <v>823500</v>
      </c>
      <c r="M38" s="33">
        <v>0</v>
      </c>
      <c r="N38" s="33">
        <v>0</v>
      </c>
      <c r="O38" s="33">
        <f t="shared" si="9"/>
        <v>1876500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74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-153000</v>
      </c>
      <c r="I39" s="33">
        <v>0</v>
      </c>
      <c r="J39" s="33">
        <v>0</v>
      </c>
      <c r="K39" s="33">
        <v>-900000</v>
      </c>
      <c r="L39" s="33">
        <v>-823500</v>
      </c>
      <c r="M39" s="33">
        <v>0</v>
      </c>
      <c r="N39" s="33">
        <v>0</v>
      </c>
      <c r="O39" s="33">
        <f t="shared" si="9"/>
        <v>-1876500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48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-5653.75</v>
      </c>
      <c r="C41" s="33">
        <v>-4226.98</v>
      </c>
      <c r="D41" s="33">
        <v>-3480.25</v>
      </c>
      <c r="E41" s="33">
        <v>-1120.08</v>
      </c>
      <c r="F41" s="33">
        <v>-3733.61</v>
      </c>
      <c r="G41" s="33">
        <v>-5440.4</v>
      </c>
      <c r="H41" s="33">
        <v>-960.07</v>
      </c>
      <c r="I41" s="33">
        <v>-4213.64</v>
      </c>
      <c r="J41" s="33">
        <v>-3786.94</v>
      </c>
      <c r="K41" s="33">
        <v>-4920.36</v>
      </c>
      <c r="L41" s="33">
        <v>-4320.32</v>
      </c>
      <c r="M41" s="33">
        <v>-2440.18</v>
      </c>
      <c r="N41" s="33">
        <v>-1266.75</v>
      </c>
      <c r="O41" s="33">
        <f t="shared" si="9"/>
        <v>-45563.329999999994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-21590.19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-21590.19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78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-1079.51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-1079.51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49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50</v>
      </c>
      <c r="B48" s="36">
        <f aca="true" t="shared" si="11" ref="B48:N48">+B18+B29</f>
        <v>1238869.5399999996</v>
      </c>
      <c r="C48" s="36">
        <f t="shared" si="11"/>
        <v>885873.3600000001</v>
      </c>
      <c r="D48" s="36">
        <f t="shared" si="11"/>
        <v>749043.5600000002</v>
      </c>
      <c r="E48" s="36">
        <f t="shared" si="11"/>
        <v>235147.85999999993</v>
      </c>
      <c r="F48" s="36">
        <f t="shared" si="11"/>
        <v>812285.93</v>
      </c>
      <c r="G48" s="36">
        <f t="shared" si="11"/>
        <v>1184842.1400000001</v>
      </c>
      <c r="H48" s="36">
        <f t="shared" si="11"/>
        <v>189598.64999999994</v>
      </c>
      <c r="I48" s="36">
        <f t="shared" si="11"/>
        <v>903760.3900000001</v>
      </c>
      <c r="J48" s="36">
        <f t="shared" si="11"/>
        <v>815863.4400000002</v>
      </c>
      <c r="K48" s="36">
        <f t="shared" si="11"/>
        <v>1093800.9000000001</v>
      </c>
      <c r="L48" s="36">
        <f t="shared" si="11"/>
        <v>970397.0699999998</v>
      </c>
      <c r="M48" s="36">
        <f t="shared" si="11"/>
        <v>548391.24</v>
      </c>
      <c r="N48" s="36">
        <f t="shared" si="11"/>
        <v>261321.86</v>
      </c>
      <c r="O48" s="36">
        <f>SUM(B48:N48)</f>
        <v>9889195.94</v>
      </c>
      <c r="P48"/>
      <c r="Q48" s="43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51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 s="68"/>
      <c r="R49"/>
      <c r="S49"/>
    </row>
    <row r="50" spans="1:19" ht="18.75" customHeight="1">
      <c r="A50" s="37" t="s">
        <v>52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53</v>
      </c>
      <c r="B54" s="51">
        <f aca="true" t="shared" si="12" ref="B54:O54">SUM(B55:B65)</f>
        <v>1238869.54</v>
      </c>
      <c r="C54" s="51">
        <f t="shared" si="12"/>
        <v>885873.3600000001</v>
      </c>
      <c r="D54" s="51">
        <f t="shared" si="12"/>
        <v>749043.56</v>
      </c>
      <c r="E54" s="51">
        <f t="shared" si="12"/>
        <v>235147.86</v>
      </c>
      <c r="F54" s="51">
        <f t="shared" si="12"/>
        <v>812285.94</v>
      </c>
      <c r="G54" s="51">
        <f t="shared" si="12"/>
        <v>1184842.15</v>
      </c>
      <c r="H54" s="51">
        <f t="shared" si="12"/>
        <v>189598.66</v>
      </c>
      <c r="I54" s="51">
        <f t="shared" si="12"/>
        <v>903760.39</v>
      </c>
      <c r="J54" s="51">
        <f t="shared" si="12"/>
        <v>815863.44</v>
      </c>
      <c r="K54" s="51">
        <f t="shared" si="12"/>
        <v>1093800.91</v>
      </c>
      <c r="L54" s="51">
        <f t="shared" si="12"/>
        <v>970397.08</v>
      </c>
      <c r="M54" s="51">
        <f t="shared" si="12"/>
        <v>548391.24</v>
      </c>
      <c r="N54" s="51">
        <f t="shared" si="12"/>
        <v>261321.86</v>
      </c>
      <c r="O54" s="36">
        <f t="shared" si="12"/>
        <v>9889195.99</v>
      </c>
      <c r="Q54"/>
    </row>
    <row r="55" spans="1:18" ht="18.75" customHeight="1">
      <c r="A55" s="26" t="s">
        <v>54</v>
      </c>
      <c r="B55" s="51">
        <v>1011245.51</v>
      </c>
      <c r="C55" s="51">
        <v>630238.54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1641484.05</v>
      </c>
      <c r="P55"/>
      <c r="Q55"/>
      <c r="R55" s="43"/>
    </row>
    <row r="56" spans="1:16" ht="18.75" customHeight="1">
      <c r="A56" s="26" t="s">
        <v>55</v>
      </c>
      <c r="B56" s="51">
        <v>227624.03</v>
      </c>
      <c r="C56" s="51">
        <v>255634.82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483258.85</v>
      </c>
      <c r="P56"/>
    </row>
    <row r="57" spans="1:17" ht="18.75" customHeight="1">
      <c r="A57" s="26" t="s">
        <v>56</v>
      </c>
      <c r="B57" s="52">
        <v>0</v>
      </c>
      <c r="C57" s="52">
        <v>0</v>
      </c>
      <c r="D57" s="31">
        <v>749043.56</v>
      </c>
      <c r="E57" s="52">
        <v>0</v>
      </c>
      <c r="F57" s="52">
        <v>0</v>
      </c>
      <c r="G57" s="52">
        <v>0</v>
      </c>
      <c r="H57" s="51">
        <v>189598.66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938642.2200000001</v>
      </c>
      <c r="Q57"/>
    </row>
    <row r="58" spans="1:18" ht="18.75" customHeight="1">
      <c r="A58" s="26" t="s">
        <v>57</v>
      </c>
      <c r="B58" s="52">
        <v>0</v>
      </c>
      <c r="C58" s="52">
        <v>0</v>
      </c>
      <c r="D58" s="52">
        <v>0</v>
      </c>
      <c r="E58" s="31">
        <v>235147.86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235147.86</v>
      </c>
      <c r="R58"/>
    </row>
    <row r="59" spans="1:19" ht="18.75" customHeight="1">
      <c r="A59" s="26" t="s">
        <v>58</v>
      </c>
      <c r="B59" s="52">
        <v>0</v>
      </c>
      <c r="C59" s="52">
        <v>0</v>
      </c>
      <c r="D59" s="52">
        <v>0</v>
      </c>
      <c r="E59" s="52">
        <v>0</v>
      </c>
      <c r="F59" s="31">
        <v>812285.94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812285.94</v>
      </c>
      <c r="S59"/>
    </row>
    <row r="60" spans="1:20" ht="18.75" customHeight="1">
      <c r="A60" s="26" t="s">
        <v>59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1184842.15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1184842.15</v>
      </c>
      <c r="T60"/>
    </row>
    <row r="61" spans="1:21" ht="18.75" customHeight="1">
      <c r="A61" s="26" t="s">
        <v>60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903760.39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903760.39</v>
      </c>
      <c r="U61"/>
    </row>
    <row r="62" spans="1:22" ht="18.75" customHeight="1">
      <c r="A62" s="26" t="s">
        <v>61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815863.44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815863.44</v>
      </c>
      <c r="V62"/>
    </row>
    <row r="63" spans="1:23" ht="18.75" customHeight="1">
      <c r="A63" s="26" t="s">
        <v>62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1093800.91</v>
      </c>
      <c r="L63" s="31">
        <v>970397.08</v>
      </c>
      <c r="M63" s="52">
        <v>0</v>
      </c>
      <c r="N63" s="52">
        <v>0</v>
      </c>
      <c r="O63" s="36">
        <f t="shared" si="13"/>
        <v>2064197.9899999998</v>
      </c>
      <c r="P63"/>
      <c r="W63"/>
    </row>
    <row r="64" spans="1:25" ht="18.75" customHeight="1">
      <c r="A64" s="26" t="s">
        <v>63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548391.24</v>
      </c>
      <c r="N64" s="52">
        <v>0</v>
      </c>
      <c r="O64" s="36">
        <f t="shared" si="13"/>
        <v>548391.24</v>
      </c>
      <c r="R64"/>
      <c r="Y64"/>
    </row>
    <row r="65" spans="1:26" ht="18.75" customHeight="1">
      <c r="A65" s="38" t="s">
        <v>64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261321.86</v>
      </c>
      <c r="O65" s="55">
        <f t="shared" si="13"/>
        <v>261321.86</v>
      </c>
      <c r="P65"/>
      <c r="S65"/>
      <c r="Z65"/>
    </row>
    <row r="66" spans="1:12" ht="21" customHeight="1">
      <c r="A66" s="56" t="s">
        <v>80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2022-04-13T19:52:57Z</dcterms:modified>
  <cp:category/>
  <cp:version/>
  <cp:contentType/>
  <cp:contentStatus/>
</cp:coreProperties>
</file>