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<sst xmlns="http://schemas.openxmlformats.org/spreadsheetml/2006/main" count="83" uniqueCount="80">
  <si>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</si>
  <si>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</si>
  <si>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</si>
  <si>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</si>
  <si>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</si>
  <si>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</si>
  <si>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</si>
  <si>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</si>
  <si>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</si>
  <si>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</si>
  <si>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</si>
  <si>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</si>
  <si>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</si>
  <si>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</si>
  <si>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</si>
  <si>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</si>
  <si>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</si>
  <si>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</si>
  <si>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</si>
  <si>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</si>
  <si>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</si>
  <si>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</si>
  <si>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</si>
  <si>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</si>
  <si>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</si>
  <si>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</si>
  <si>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</si>
  <si>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</si>
  <si>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</si>
  <si>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</si>
  <si>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</si>
  <si>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</si>
  <si>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</si>
  <si>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</si>
  <si>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</si>
  <si>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</si>
  <si>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</si>
  <si>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</si>
  <si>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</si>
  <si>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</si>
  <si>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</si>
  <si>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</si>
  <si>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</si>
  <si>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</si>
  <si>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</si>
  <si>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</si>
  <si>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</si>
  <si>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</si>
  <si>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</si>
  <si>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</si>
  <si>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</si>
  <si>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</si>
  <si>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</si>
  <si>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</si>
  <si>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</si>
  <si>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</si>
  <si>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</si>
  <si>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</si>
  <si>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</si>
  <si>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</si>
  <si>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</si>
  <si>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</si>
  <si>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</si>
  <si>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</si>
  <si>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</si>
  <si>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</si>
  <si>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06/04/22 - VENCIMENTO 13/04/22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</si>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</sst>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410636</v>
      </c>
      <c r="C7" s="9">
        <f t="shared" si="0"/>
        <v>289390</v>
      </c>
      <c r="D7" s="9">
        <f t="shared" si="0"/>
        <v>284793</v>
      </c>
      <c r="E7" s="9">
        <f t="shared" si="0"/>
        <v>69929</v>
      </c>
      <c r="F7" s="9">
        <f t="shared" si="0"/>
        <v>226989</v>
      </c>
      <c r="G7" s="9">
        <f t="shared" si="0"/>
        <v>384034</v>
      </c>
      <c r="H7" s="9">
        <f t="shared" si="0"/>
        <v>41645</v>
      </c>
      <c r="I7" s="9">
        <f t="shared" si="0"/>
        <v>292844</v>
      </c>
      <c r="J7" s="9">
        <f t="shared" si="0"/>
        <v>244927</v>
      </c>
      <c r="K7" s="9">
        <f t="shared" si="0"/>
        <v>368665</v>
      </c>
      <c r="L7" s="9">
        <f t="shared" si="0"/>
        <v>273822</v>
      </c>
      <c r="M7" s="9">
        <f t="shared" si="0"/>
        <v>133408</v>
      </c>
      <c r="N7" s="9">
        <f t="shared" si="0"/>
        <v>84626</v>
      </c>
      <c r="O7" s="9">
        <f t="shared" si="0"/>
        <v>3105708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15832</v>
      </c>
      <c r="C8" s="11">
        <f t="shared" si="1"/>
        <v>16438</v>
      </c>
      <c r="D8" s="11">
        <f t="shared" si="1"/>
        <v>11754</v>
      </c>
      <c r="E8" s="11">
        <f t="shared" si="1"/>
        <v>2470</v>
      </c>
      <c r="F8" s="11">
        <f t="shared" si="1"/>
        <v>8709</v>
      </c>
      <c r="G8" s="11">
        <f t="shared" si="1"/>
        <v>14124</v>
      </c>
      <c r="H8" s="11">
        <f t="shared" si="1"/>
        <v>2104</v>
      </c>
      <c r="I8" s="11">
        <f t="shared" si="1"/>
        <v>17632</v>
      </c>
      <c r="J8" s="11">
        <f t="shared" si="1"/>
        <v>12720</v>
      </c>
      <c r="K8" s="11">
        <f t="shared" si="1"/>
        <v>10146</v>
      </c>
      <c r="L8" s="11">
        <f t="shared" si="1"/>
        <v>8204</v>
      </c>
      <c r="M8" s="11">
        <f t="shared" si="1"/>
        <v>5809</v>
      </c>
      <c r="N8" s="11">
        <f t="shared" si="1"/>
        <v>4876</v>
      </c>
      <c r="O8" s="11">
        <f t="shared" si="1"/>
        <v>130818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15832</v>
      </c>
      <c r="C9" s="11">
        <v>16438</v>
      </c>
      <c r="D9" s="11">
        <v>11754</v>
      </c>
      <c r="E9" s="11">
        <v>2470</v>
      </c>
      <c r="F9" s="11">
        <v>8709</v>
      </c>
      <c r="G9" s="11">
        <v>14124</v>
      </c>
      <c r="H9" s="11">
        <v>2104</v>
      </c>
      <c r="I9" s="11">
        <v>17626</v>
      </c>
      <c r="J9" s="11">
        <v>12720</v>
      </c>
      <c r="K9" s="11">
        <v>10135</v>
      </c>
      <c r="L9" s="11">
        <v>8203</v>
      </c>
      <c r="M9" s="11">
        <v>5808</v>
      </c>
      <c r="N9" s="11">
        <v>4855</v>
      </c>
      <c r="O9" s="11">
        <f>SUM(B9:N9)</f>
        <v>130778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11</v>
      </c>
      <c r="L10" s="13">
        <v>1</v>
      </c>
      <c r="M10" s="13">
        <v>1</v>
      </c>
      <c r="N10" s="13">
        <v>21</v>
      </c>
      <c r="O10" s="11">
        <f>SUM(B10:N10)</f>
        <v>40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394804</v>
      </c>
      <c r="C11" s="13">
        <v>272952</v>
      </c>
      <c r="D11" s="13">
        <v>273039</v>
      </c>
      <c r="E11" s="13">
        <v>67459</v>
      </c>
      <c r="F11" s="13">
        <v>218280</v>
      </c>
      <c r="G11" s="13">
        <v>369910</v>
      </c>
      <c r="H11" s="13">
        <v>39541</v>
      </c>
      <c r="I11" s="13">
        <v>275212</v>
      </c>
      <c r="J11" s="13">
        <v>232207</v>
      </c>
      <c r="K11" s="13">
        <v>358519</v>
      </c>
      <c r="L11" s="13">
        <v>265618</v>
      </c>
      <c r="M11" s="13">
        <v>127599</v>
      </c>
      <c r="N11" s="13">
        <v>79750</v>
      </c>
      <c r="O11" s="11">
        <f>SUM(B11:N11)</f>
        <v>2974890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67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1.157840778964129</v>
      </c>
      <c r="C16" s="19">
        <v>1.194725128247854</v>
      </c>
      <c r="D16" s="19">
        <v>1.180783717900608</v>
      </c>
      <c r="E16" s="19">
        <v>0.887301568888891</v>
      </c>
      <c r="F16" s="19">
        <v>1.343591046488492</v>
      </c>
      <c r="G16" s="19">
        <v>1.393884171531441</v>
      </c>
      <c r="H16" s="19">
        <v>1.740375755670757</v>
      </c>
      <c r="I16" s="19">
        <v>1.205208178535119</v>
      </c>
      <c r="J16" s="19">
        <v>1.283446281987469</v>
      </c>
      <c r="K16" s="19">
        <v>1.155443697978544</v>
      </c>
      <c r="L16" s="19">
        <v>1.204520179845181</v>
      </c>
      <c r="M16" s="19">
        <v>1.214465372200001</v>
      </c>
      <c r="N16" s="19">
        <v>1.099996799329465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68</v>
      </c>
      <c r="B18" s="24">
        <f>SUM(B19:B27)</f>
        <v>1314692.5699999998</v>
      </c>
      <c r="C18" s="24">
        <f aca="true" t="shared" si="2" ref="C18:O18">SUM(C19:C27)</f>
        <v>965690.69</v>
      </c>
      <c r="D18" s="24">
        <f t="shared" si="2"/>
        <v>813114.54</v>
      </c>
      <c r="E18" s="24">
        <f t="shared" si="2"/>
        <v>262684.85000000003</v>
      </c>
      <c r="F18" s="24">
        <f t="shared" si="2"/>
        <v>853366.6200000001</v>
      </c>
      <c r="G18" s="24">
        <f t="shared" si="2"/>
        <v>1252767.59</v>
      </c>
      <c r="H18" s="24">
        <f t="shared" si="2"/>
        <v>221903.79999999996</v>
      </c>
      <c r="I18" s="24">
        <f t="shared" si="2"/>
        <v>985501.77</v>
      </c>
      <c r="J18" s="24">
        <f t="shared" si="2"/>
        <v>868724.3300000001</v>
      </c>
      <c r="K18" s="24">
        <f t="shared" si="2"/>
        <v>1136996.65</v>
      </c>
      <c r="L18" s="24">
        <f t="shared" si="2"/>
        <v>1007752.1099999999</v>
      </c>
      <c r="M18" s="24">
        <f t="shared" si="2"/>
        <v>574527.01</v>
      </c>
      <c r="N18" s="24">
        <f t="shared" si="2"/>
        <v>293714.55</v>
      </c>
      <c r="O18" s="24">
        <f t="shared" si="2"/>
        <v>10551437.079999998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1040099.92</v>
      </c>
      <c r="C19" s="30">
        <f t="shared" si="3"/>
        <v>757246.81</v>
      </c>
      <c r="D19" s="30">
        <f t="shared" si="3"/>
        <v>653542.98</v>
      </c>
      <c r="E19" s="30">
        <f t="shared" si="3"/>
        <v>274149.65</v>
      </c>
      <c r="F19" s="30">
        <f t="shared" si="3"/>
        <v>603768.04</v>
      </c>
      <c r="G19" s="30">
        <f t="shared" si="3"/>
        <v>840458.41</v>
      </c>
      <c r="H19" s="30">
        <f t="shared" si="3"/>
        <v>122369.67</v>
      </c>
      <c r="I19" s="30">
        <f t="shared" si="3"/>
        <v>760867.28</v>
      </c>
      <c r="J19" s="30">
        <f t="shared" si="3"/>
        <v>640067.73</v>
      </c>
      <c r="K19" s="30">
        <f t="shared" si="3"/>
        <v>910676.28</v>
      </c>
      <c r="L19" s="30">
        <f t="shared" si="3"/>
        <v>770151.76</v>
      </c>
      <c r="M19" s="30">
        <f t="shared" si="3"/>
        <v>432989</v>
      </c>
      <c r="N19" s="30">
        <f t="shared" si="3"/>
        <v>248089.58</v>
      </c>
      <c r="O19" s="30">
        <f>SUM(B19:N19)</f>
        <v>8054477.11</v>
      </c>
    </row>
    <row r="20" spans="1:23" ht="18.75" customHeight="1">
      <c r="A20" s="26" t="s">
        <v>35</v>
      </c>
      <c r="B20" s="30">
        <f>IF(B16&lt;&gt;0,ROUND((B16-1)*B19,2),0)</f>
        <v>164170.18</v>
      </c>
      <c r="C20" s="30">
        <f aca="true" t="shared" si="4" ref="C20:N20">IF(C16&lt;&gt;0,ROUND((C16-1)*C19,2),0)</f>
        <v>147454.98</v>
      </c>
      <c r="D20" s="30">
        <f t="shared" si="4"/>
        <v>118149.93</v>
      </c>
      <c r="E20" s="30">
        <f t="shared" si="4"/>
        <v>-30896.24</v>
      </c>
      <c r="F20" s="30">
        <f t="shared" si="4"/>
        <v>207449.29</v>
      </c>
      <c r="G20" s="30">
        <f t="shared" si="4"/>
        <v>331043.26</v>
      </c>
      <c r="H20" s="30">
        <f t="shared" si="4"/>
        <v>90599.54</v>
      </c>
      <c r="I20" s="30">
        <f t="shared" si="4"/>
        <v>156136.19</v>
      </c>
      <c r="J20" s="30">
        <f t="shared" si="4"/>
        <v>181424.82</v>
      </c>
      <c r="K20" s="30">
        <f t="shared" si="4"/>
        <v>141558.89</v>
      </c>
      <c r="L20" s="30">
        <f t="shared" si="4"/>
        <v>157511.58</v>
      </c>
      <c r="M20" s="30">
        <f t="shared" si="4"/>
        <v>92861.15</v>
      </c>
      <c r="N20" s="30">
        <f t="shared" si="4"/>
        <v>24808.16</v>
      </c>
      <c r="O20" s="30">
        <f aca="true" t="shared" si="5" ref="O19:O27">SUM(B20:N20)</f>
        <v>1782271.7300000002</v>
      </c>
      <c r="W20" s="62"/>
    </row>
    <row r="21" spans="1:15" ht="18.75" customHeight="1">
      <c r="A21" s="26" t="s">
        <v>36</v>
      </c>
      <c r="B21" s="30">
        <v>52981</v>
      </c>
      <c r="C21" s="30">
        <v>35441.36</v>
      </c>
      <c r="D21" s="30">
        <v>20812.64</v>
      </c>
      <c r="E21" s="30">
        <v>9805.01</v>
      </c>
      <c r="F21" s="30">
        <v>25668.89</v>
      </c>
      <c r="G21" s="30">
        <v>41197.81</v>
      </c>
      <c r="H21" s="30">
        <v>3651.35</v>
      </c>
      <c r="I21" s="30">
        <v>29444.61</v>
      </c>
      <c r="J21" s="30">
        <v>30422.16</v>
      </c>
      <c r="K21" s="30">
        <v>45761.44</v>
      </c>
      <c r="L21" s="30">
        <v>41416.31</v>
      </c>
      <c r="M21" s="30">
        <v>20796.17</v>
      </c>
      <c r="N21" s="30">
        <v>11358.46</v>
      </c>
      <c r="O21" s="30">
        <f t="shared" si="5"/>
        <v>368757.21</v>
      </c>
    </row>
    <row r="22" spans="1:15" ht="18.75" customHeight="1">
      <c r="A22" s="26" t="s">
        <v>37</v>
      </c>
      <c r="B22" s="30">
        <v>3049.48</v>
      </c>
      <c r="C22" s="30">
        <v>3049.48</v>
      </c>
      <c r="D22" s="30">
        <v>1524.74</v>
      </c>
      <c r="E22" s="30">
        <v>1524.74</v>
      </c>
      <c r="F22" s="30">
        <v>1524.74</v>
      </c>
      <c r="G22" s="30">
        <v>1524.74</v>
      </c>
      <c r="H22" s="30">
        <v>1524.74</v>
      </c>
      <c r="I22" s="30">
        <v>1524.74</v>
      </c>
      <c r="J22" s="30">
        <v>1524.74</v>
      </c>
      <c r="K22" s="30">
        <v>1524.74</v>
      </c>
      <c r="L22" s="30">
        <v>1524.74</v>
      </c>
      <c r="M22" s="30">
        <v>1524.74</v>
      </c>
      <c r="N22" s="30">
        <v>1524.74</v>
      </c>
      <c r="O22" s="30">
        <f t="shared" si="5"/>
        <v>22871.100000000006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-9543.6</v>
      </c>
      <c r="E23" s="30">
        <v>0</v>
      </c>
      <c r="F23" s="30">
        <v>-10033.84</v>
      </c>
      <c r="G23" s="30">
        <v>0</v>
      </c>
      <c r="H23" s="30">
        <v>-3926.73</v>
      </c>
      <c r="I23" s="30">
        <v>0</v>
      </c>
      <c r="J23" s="30">
        <v>-7970.99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-31475.160000000003</v>
      </c>
    </row>
    <row r="24" spans="1:26" ht="18.75" customHeight="1">
      <c r="A24" s="26" t="s">
        <v>69</v>
      </c>
      <c r="B24" s="30">
        <v>1011.95</v>
      </c>
      <c r="C24" s="30">
        <v>757.76</v>
      </c>
      <c r="D24" s="30">
        <v>630.67</v>
      </c>
      <c r="E24" s="30">
        <v>203.83</v>
      </c>
      <c r="F24" s="30">
        <v>664.24</v>
      </c>
      <c r="G24" s="30">
        <v>973.58</v>
      </c>
      <c r="H24" s="30">
        <v>172.65</v>
      </c>
      <c r="I24" s="30">
        <v>760.16</v>
      </c>
      <c r="J24" s="30">
        <v>678.63</v>
      </c>
      <c r="K24" s="30">
        <v>882.46</v>
      </c>
      <c r="L24" s="30">
        <v>779.35</v>
      </c>
      <c r="M24" s="30">
        <v>438.83</v>
      </c>
      <c r="N24" s="30">
        <v>227.81</v>
      </c>
      <c r="O24" s="30">
        <f t="shared" si="5"/>
        <v>8181.92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878.64</v>
      </c>
      <c r="C25" s="30">
        <v>654.21</v>
      </c>
      <c r="D25" s="30">
        <v>573.75</v>
      </c>
      <c r="E25" s="30">
        <v>175.24</v>
      </c>
      <c r="F25" s="30">
        <v>577.38</v>
      </c>
      <c r="G25" s="30">
        <v>777.85</v>
      </c>
      <c r="H25" s="30">
        <v>156.04</v>
      </c>
      <c r="I25" s="30">
        <v>608.54</v>
      </c>
      <c r="J25" s="30">
        <v>592.98</v>
      </c>
      <c r="K25" s="30">
        <v>747.79</v>
      </c>
      <c r="L25" s="30">
        <v>663.82</v>
      </c>
      <c r="M25" s="30">
        <v>375.69</v>
      </c>
      <c r="N25" s="30">
        <v>196.86</v>
      </c>
      <c r="O25" s="30">
        <f t="shared" si="5"/>
        <v>6978.789999999998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71</v>
      </c>
      <c r="B26" s="30">
        <v>409.92</v>
      </c>
      <c r="C26" s="30">
        <v>305.2</v>
      </c>
      <c r="D26" s="30">
        <v>267.68</v>
      </c>
      <c r="E26" s="30">
        <v>81.76</v>
      </c>
      <c r="F26" s="30">
        <v>269.36</v>
      </c>
      <c r="G26" s="30">
        <v>362.88</v>
      </c>
      <c r="H26" s="30">
        <v>72.8</v>
      </c>
      <c r="I26" s="30">
        <v>282.24</v>
      </c>
      <c r="J26" s="30">
        <v>276.64</v>
      </c>
      <c r="K26" s="30">
        <v>343.84</v>
      </c>
      <c r="L26" s="30">
        <v>309.68</v>
      </c>
      <c r="M26" s="30">
        <v>175.28</v>
      </c>
      <c r="N26" s="30">
        <v>91.84</v>
      </c>
      <c r="O26" s="30">
        <f t="shared" si="5"/>
        <v>3249.1200000000003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72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21707.62</v>
      </c>
      <c r="K27" s="30">
        <v>35501.21</v>
      </c>
      <c r="L27" s="30">
        <v>35394.87</v>
      </c>
      <c r="M27" s="30">
        <v>25366.15</v>
      </c>
      <c r="N27" s="30">
        <v>7417.1</v>
      </c>
      <c r="O27" s="30">
        <f t="shared" si="5"/>
        <v>336125.26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-75287.88</v>
      </c>
      <c r="C29" s="30">
        <f>+C30+C32+C45+C46+C49-C50</f>
        <v>-76540.84</v>
      </c>
      <c r="D29" s="30">
        <f t="shared" si="6"/>
        <v>-55224.52</v>
      </c>
      <c r="E29" s="30">
        <f t="shared" si="6"/>
        <v>-12001.42</v>
      </c>
      <c r="F29" s="30">
        <f t="shared" si="6"/>
        <v>-42013.2</v>
      </c>
      <c r="G29" s="30">
        <f t="shared" si="6"/>
        <v>-67559.33</v>
      </c>
      <c r="H29" s="30">
        <f t="shared" si="6"/>
        <v>-32752.78</v>
      </c>
      <c r="I29" s="30">
        <f t="shared" si="6"/>
        <v>-81781.37999999999</v>
      </c>
      <c r="J29" s="30">
        <f t="shared" si="6"/>
        <v>-59741.61</v>
      </c>
      <c r="K29" s="30">
        <f t="shared" si="6"/>
        <v>922498.98</v>
      </c>
      <c r="L29" s="30">
        <f t="shared" si="6"/>
        <v>850573.15</v>
      </c>
      <c r="M29" s="30">
        <f t="shared" si="6"/>
        <v>-27995.38</v>
      </c>
      <c r="N29" s="30">
        <f t="shared" si="6"/>
        <v>-22628.74</v>
      </c>
      <c r="O29" s="30">
        <f t="shared" si="6"/>
        <v>1219545.0500000003</v>
      </c>
    </row>
    <row r="30" spans="1:15" ht="18.75" customHeight="1">
      <c r="A30" s="26" t="s">
        <v>40</v>
      </c>
      <c r="B30" s="31">
        <f>+B31</f>
        <v>-69660.8</v>
      </c>
      <c r="C30" s="31">
        <f>+C31</f>
        <v>-72327.2</v>
      </c>
      <c r="D30" s="31">
        <f aca="true" t="shared" si="7" ref="D30:O30">+D31</f>
        <v>-51717.6</v>
      </c>
      <c r="E30" s="31">
        <f t="shared" si="7"/>
        <v>-10868</v>
      </c>
      <c r="F30" s="31">
        <f t="shared" si="7"/>
        <v>-38319.6</v>
      </c>
      <c r="G30" s="31">
        <f t="shared" si="7"/>
        <v>-62145.6</v>
      </c>
      <c r="H30" s="31">
        <f t="shared" si="7"/>
        <v>-9257.6</v>
      </c>
      <c r="I30" s="31">
        <f t="shared" si="7"/>
        <v>-77554.4</v>
      </c>
      <c r="J30" s="31">
        <f t="shared" si="7"/>
        <v>-55968</v>
      </c>
      <c r="K30" s="31">
        <f t="shared" si="7"/>
        <v>-44594</v>
      </c>
      <c r="L30" s="31">
        <f t="shared" si="7"/>
        <v>-36093.2</v>
      </c>
      <c r="M30" s="31">
        <f t="shared" si="7"/>
        <v>-25555.2</v>
      </c>
      <c r="N30" s="31">
        <f t="shared" si="7"/>
        <v>-21362</v>
      </c>
      <c r="O30" s="31">
        <f t="shared" si="7"/>
        <v>-575423.1999999998</v>
      </c>
    </row>
    <row r="31" spans="1:26" ht="18.75" customHeight="1">
      <c r="A31" s="27" t="s">
        <v>41</v>
      </c>
      <c r="B31" s="16">
        <f>ROUND((-B9)*$G$3,2)</f>
        <v>-69660.8</v>
      </c>
      <c r="C31" s="16">
        <f aca="true" t="shared" si="8" ref="C31:N31">ROUND((-C9)*$G$3,2)</f>
        <v>-72327.2</v>
      </c>
      <c r="D31" s="16">
        <f t="shared" si="8"/>
        <v>-51717.6</v>
      </c>
      <c r="E31" s="16">
        <f t="shared" si="8"/>
        <v>-10868</v>
      </c>
      <c r="F31" s="16">
        <f t="shared" si="8"/>
        <v>-38319.6</v>
      </c>
      <c r="G31" s="16">
        <f t="shared" si="8"/>
        <v>-62145.6</v>
      </c>
      <c r="H31" s="16">
        <f t="shared" si="8"/>
        <v>-9257.6</v>
      </c>
      <c r="I31" s="16">
        <f t="shared" si="8"/>
        <v>-77554.4</v>
      </c>
      <c r="J31" s="16">
        <f t="shared" si="8"/>
        <v>-55968</v>
      </c>
      <c r="K31" s="16">
        <f t="shared" si="8"/>
        <v>-44594</v>
      </c>
      <c r="L31" s="16">
        <f t="shared" si="8"/>
        <v>-36093.2</v>
      </c>
      <c r="M31" s="16">
        <f t="shared" si="8"/>
        <v>-25555.2</v>
      </c>
      <c r="N31" s="16">
        <f t="shared" si="8"/>
        <v>-21362</v>
      </c>
      <c r="O31" s="32">
        <f aca="true" t="shared" si="9" ref="O31:O50">SUM(B31:N31)</f>
        <v>-575423.1999999998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-5627.08</v>
      </c>
      <c r="C32" s="31">
        <f aca="true" t="shared" si="10" ref="C32:O32">SUM(C33:C43)</f>
        <v>-4213.64</v>
      </c>
      <c r="D32" s="31">
        <f t="shared" si="10"/>
        <v>-3506.92</v>
      </c>
      <c r="E32" s="31">
        <f t="shared" si="10"/>
        <v>-1133.42</v>
      </c>
      <c r="F32" s="31">
        <f t="shared" si="10"/>
        <v>-3693.6</v>
      </c>
      <c r="G32" s="31">
        <f t="shared" si="10"/>
        <v>-5413.73</v>
      </c>
      <c r="H32" s="31">
        <f t="shared" si="10"/>
        <v>-22422.079999999998</v>
      </c>
      <c r="I32" s="31">
        <f t="shared" si="10"/>
        <v>-4226.98</v>
      </c>
      <c r="J32" s="31">
        <f t="shared" si="10"/>
        <v>-3773.61</v>
      </c>
      <c r="K32" s="31">
        <f t="shared" si="10"/>
        <v>967092.98</v>
      </c>
      <c r="L32" s="31">
        <f t="shared" si="10"/>
        <v>886666.35</v>
      </c>
      <c r="M32" s="31">
        <f t="shared" si="10"/>
        <v>-2440.18</v>
      </c>
      <c r="N32" s="31">
        <f t="shared" si="10"/>
        <v>-1266.74</v>
      </c>
      <c r="O32" s="31">
        <f t="shared" si="10"/>
        <v>1796041.35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153000</v>
      </c>
      <c r="I38" s="33">
        <v>0</v>
      </c>
      <c r="J38" s="33">
        <v>0</v>
      </c>
      <c r="K38" s="33">
        <v>1872000</v>
      </c>
      <c r="L38" s="33">
        <v>1714500</v>
      </c>
      <c r="M38" s="33">
        <v>0</v>
      </c>
      <c r="N38" s="33">
        <v>0</v>
      </c>
      <c r="O38" s="33">
        <f t="shared" si="9"/>
        <v>3739500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-1876500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-5627.08</v>
      </c>
      <c r="C41" s="33">
        <v>-4213.64</v>
      </c>
      <c r="D41" s="33">
        <v>-3506.92</v>
      </c>
      <c r="E41" s="33">
        <v>-1133.42</v>
      </c>
      <c r="F41" s="33">
        <v>-3693.6</v>
      </c>
      <c r="G41" s="33">
        <v>-5413.73</v>
      </c>
      <c r="H41" s="33">
        <v>-960.07</v>
      </c>
      <c r="I41" s="33">
        <v>-4226.98</v>
      </c>
      <c r="J41" s="33">
        <v>-3773.61</v>
      </c>
      <c r="K41" s="33">
        <v>-4907.02</v>
      </c>
      <c r="L41" s="33">
        <v>-4333.65</v>
      </c>
      <c r="M41" s="33">
        <v>-2440.18</v>
      </c>
      <c r="N41" s="33">
        <v>-1266.74</v>
      </c>
      <c r="O41" s="33">
        <f t="shared" si="9"/>
        <v>-45496.64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-21462.01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-21462.01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78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-1073.1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-1073.1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49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50</v>
      </c>
      <c r="B48" s="36">
        <f aca="true" t="shared" si="11" ref="B48:N48">+B18+B29</f>
        <v>1239404.69</v>
      </c>
      <c r="C48" s="36">
        <f t="shared" si="11"/>
        <v>889149.85</v>
      </c>
      <c r="D48" s="36">
        <f t="shared" si="11"/>
        <v>757890.02</v>
      </c>
      <c r="E48" s="36">
        <f t="shared" si="11"/>
        <v>250683.43000000002</v>
      </c>
      <c r="F48" s="36">
        <f t="shared" si="11"/>
        <v>811353.4200000002</v>
      </c>
      <c r="G48" s="36">
        <f t="shared" si="11"/>
        <v>1185208.26</v>
      </c>
      <c r="H48" s="36">
        <f t="shared" si="11"/>
        <v>189151.01999999996</v>
      </c>
      <c r="I48" s="36">
        <f t="shared" si="11"/>
        <v>903720.39</v>
      </c>
      <c r="J48" s="36">
        <f t="shared" si="11"/>
        <v>808982.7200000001</v>
      </c>
      <c r="K48" s="36">
        <f t="shared" si="11"/>
        <v>2059495.63</v>
      </c>
      <c r="L48" s="36">
        <f t="shared" si="11"/>
        <v>1858325.2599999998</v>
      </c>
      <c r="M48" s="36">
        <f t="shared" si="11"/>
        <v>546531.63</v>
      </c>
      <c r="N48" s="36">
        <f t="shared" si="11"/>
        <v>271085.81</v>
      </c>
      <c r="O48" s="36">
        <f>SUM(B48:N48)</f>
        <v>11770982.13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0</v>
      </c>
      <c r="P49"/>
      <c r="Q49"/>
      <c r="R49"/>
      <c r="S49"/>
    </row>
    <row r="50" spans="1:19" ht="18.75" customHeight="1">
      <c r="A50" s="37" t="s">
        <v>52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53</v>
      </c>
      <c r="B54" s="51">
        <f aca="true" t="shared" si="12" ref="B54:O54">SUM(B55:B65)</f>
        <v>1239404.7</v>
      </c>
      <c r="C54" s="51">
        <f t="shared" si="12"/>
        <v>889149.86</v>
      </c>
      <c r="D54" s="51">
        <f t="shared" si="12"/>
        <v>757890.01</v>
      </c>
      <c r="E54" s="51">
        <f t="shared" si="12"/>
        <v>250683.43</v>
      </c>
      <c r="F54" s="51">
        <f t="shared" si="12"/>
        <v>811353.42</v>
      </c>
      <c r="G54" s="51">
        <f t="shared" si="12"/>
        <v>1185208.27</v>
      </c>
      <c r="H54" s="51">
        <f t="shared" si="12"/>
        <v>189151.01</v>
      </c>
      <c r="I54" s="51">
        <f t="shared" si="12"/>
        <v>903720.39</v>
      </c>
      <c r="J54" s="51">
        <f t="shared" si="12"/>
        <v>808982.71</v>
      </c>
      <c r="K54" s="51">
        <f t="shared" si="12"/>
        <v>2059495.64</v>
      </c>
      <c r="L54" s="51">
        <f t="shared" si="12"/>
        <v>1858325.26</v>
      </c>
      <c r="M54" s="51">
        <f t="shared" si="12"/>
        <v>546531.63</v>
      </c>
      <c r="N54" s="51">
        <f t="shared" si="12"/>
        <v>271085.81</v>
      </c>
      <c r="O54" s="36">
        <f t="shared" si="12"/>
        <v>11770982.14</v>
      </c>
      <c r="Q54"/>
    </row>
    <row r="55" spans="1:18" ht="18.75" customHeight="1">
      <c r="A55" s="26" t="s">
        <v>54</v>
      </c>
      <c r="B55" s="51">
        <v>1011678.02</v>
      </c>
      <c r="C55" s="51">
        <v>632546.83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1644224.85</v>
      </c>
      <c r="P55"/>
      <c r="Q55"/>
      <c r="R55" s="43"/>
    </row>
    <row r="56" spans="1:16" ht="18.75" customHeight="1">
      <c r="A56" s="26" t="s">
        <v>55</v>
      </c>
      <c r="B56" s="51">
        <v>227726.68</v>
      </c>
      <c r="C56" s="51">
        <v>256603.03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484329.70999999996</v>
      </c>
      <c r="P56"/>
    </row>
    <row r="57" spans="1:17" ht="18.75" customHeight="1">
      <c r="A57" s="26" t="s">
        <v>56</v>
      </c>
      <c r="B57" s="52">
        <v>0</v>
      </c>
      <c r="C57" s="52">
        <v>0</v>
      </c>
      <c r="D57" s="31">
        <v>757890.01</v>
      </c>
      <c r="E57" s="52">
        <v>0</v>
      </c>
      <c r="F57" s="52">
        <v>0</v>
      </c>
      <c r="G57" s="52">
        <v>0</v>
      </c>
      <c r="H57" s="51">
        <v>189151.01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947041.02</v>
      </c>
      <c r="Q57"/>
    </row>
    <row r="58" spans="1:18" ht="18.75" customHeight="1">
      <c r="A58" s="26" t="s">
        <v>57</v>
      </c>
      <c r="B58" s="52">
        <v>0</v>
      </c>
      <c r="C58" s="52">
        <v>0</v>
      </c>
      <c r="D58" s="52">
        <v>0</v>
      </c>
      <c r="E58" s="31">
        <v>250683.43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250683.43</v>
      </c>
      <c r="R58"/>
    </row>
    <row r="59" spans="1:19" ht="18.75" customHeight="1">
      <c r="A59" s="26" t="s">
        <v>58</v>
      </c>
      <c r="B59" s="52">
        <v>0</v>
      </c>
      <c r="C59" s="52">
        <v>0</v>
      </c>
      <c r="D59" s="52">
        <v>0</v>
      </c>
      <c r="E59" s="52">
        <v>0</v>
      </c>
      <c r="F59" s="31">
        <v>811353.42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811353.42</v>
      </c>
      <c r="S59"/>
    </row>
    <row r="60" spans="1:20" ht="18.75" customHeight="1">
      <c r="A60" s="26" t="s">
        <v>59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1185208.27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1185208.27</v>
      </c>
      <c r="T60"/>
    </row>
    <row r="61" spans="1:21" ht="18.75" customHeight="1">
      <c r="A61" s="26" t="s">
        <v>60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903720.39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903720.39</v>
      </c>
      <c r="U61"/>
    </row>
    <row r="62" spans="1:22" ht="18.75" customHeight="1">
      <c r="A62" s="26" t="s">
        <v>61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808982.71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808982.71</v>
      </c>
      <c r="V62"/>
    </row>
    <row r="63" spans="1:23" ht="18.75" customHeight="1">
      <c r="A63" s="26" t="s">
        <v>62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2059495.64</v>
      </c>
      <c r="L63" s="31">
        <v>1858325.26</v>
      </c>
      <c r="M63" s="52">
        <v>0</v>
      </c>
      <c r="N63" s="52">
        <v>0</v>
      </c>
      <c r="O63" s="36">
        <f t="shared" si="13"/>
        <v>3917820.9</v>
      </c>
      <c r="P63"/>
      <c r="W63"/>
    </row>
    <row r="64" spans="1:25" ht="18.75" customHeight="1">
      <c r="A64" s="26" t="s">
        <v>63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546531.63</v>
      </c>
      <c r="N64" s="52">
        <v>0</v>
      </c>
      <c r="O64" s="36">
        <f t="shared" si="13"/>
        <v>546531.63</v>
      </c>
      <c r="R64"/>
      <c r="Y64"/>
    </row>
    <row r="65" spans="1:26" ht="18.75" customHeight="1">
      <c r="A65" s="38" t="s">
        <v>64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271085.81</v>
      </c>
      <c r="O65" s="55">
        <f t="shared" si="13"/>
        <v>271085.81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2022-04-12T14:56:11Z</dcterms:modified>
  <cp:category/>
  <cp:version/>
  <cp:contentType/>
  <cp:contentStatus/>
</cp:coreProperties>
</file>