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<sst xmlns="http://schemas.openxmlformats.org/spreadsheetml/2006/main" count="83" uniqueCount="80">
  <si>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</si>
  <si>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</si>
  <si>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</si>
  <si>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</si>
  <si>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</si>
  <si>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</si>
  <si>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</si>
  <si>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</si>
  <si>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</si>
  <si>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</si>
  <si>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</si>
  <si>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</si>
  <si>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</si>
  <si>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</si>
  <si>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</si>
  <si>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</si>
  <si>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</si>
  <si>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</si>
  <si>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</si>
  <si>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</si>
  <si>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</si>
  <si>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</si>
  <si>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</si>
  <si>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</si>
  <si>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</si>
  <si>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</si>
  <si>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</si>
  <si>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</si>
  <si>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</si>
  <si>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</si>
  <si>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</si>
  <si>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</si>
  <si>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</si>
  <si>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</si>
  <si>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</si>
  <si>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</si>
  <si>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</si>
  <si>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</si>
  <si>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</si>
  <si>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</si>
  <si>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</si>
  <si>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</si>
  <si>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</si>
  <si>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</si>
  <si>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</si>
  <si>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</si>
  <si>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</si>
  <si>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</si>
  <si>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</si>
  <si>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</si>
  <si>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</si>
  <si>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</si>
  <si>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</si>
  <si>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</si>
  <si>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</si>
  <si>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</si>
  <si>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</si>
  <si>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</si>
  <si>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</si>
  <si>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</si>
  <si>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</si>
  <si>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</si>
  <si>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</si>
  <si>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</si>
  <si>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</si>
  <si>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</si>
  <si>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03/04/22 - VENCIMENTO 08/04/22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</si>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</sst>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142063</v>
      </c>
      <c r="C7" s="9">
        <f t="shared" si="0"/>
        <v>95304</v>
      </c>
      <c r="D7" s="9">
        <f t="shared" si="0"/>
        <v>101187</v>
      </c>
      <c r="E7" s="9">
        <f t="shared" si="0"/>
        <v>22170</v>
      </c>
      <c r="F7" s="9">
        <f t="shared" si="0"/>
        <v>75283</v>
      </c>
      <c r="G7" s="9">
        <f t="shared" si="0"/>
        <v>115046</v>
      </c>
      <c r="H7" s="9">
        <f t="shared" si="0"/>
        <v>13698</v>
      </c>
      <c r="I7" s="9">
        <f t="shared" si="0"/>
        <v>69147</v>
      </c>
      <c r="J7" s="9">
        <f t="shared" si="0"/>
        <v>83367</v>
      </c>
      <c r="K7" s="9">
        <f t="shared" si="0"/>
        <v>109103</v>
      </c>
      <c r="L7" s="9">
        <f t="shared" si="0"/>
        <v>93855</v>
      </c>
      <c r="M7" s="9">
        <f t="shared" si="0"/>
        <v>41064</v>
      </c>
      <c r="N7" s="9">
        <f t="shared" si="0"/>
        <v>22909</v>
      </c>
      <c r="O7" s="9">
        <f t="shared" si="0"/>
        <v>984196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8994</v>
      </c>
      <c r="C8" s="11">
        <f t="shared" si="1"/>
        <v>8548</v>
      </c>
      <c r="D8" s="11">
        <f t="shared" si="1"/>
        <v>6269</v>
      </c>
      <c r="E8" s="11">
        <f t="shared" si="1"/>
        <v>1008</v>
      </c>
      <c r="F8" s="11">
        <f t="shared" si="1"/>
        <v>4532</v>
      </c>
      <c r="G8" s="11">
        <f t="shared" si="1"/>
        <v>6633</v>
      </c>
      <c r="H8" s="11">
        <f t="shared" si="1"/>
        <v>968</v>
      </c>
      <c r="I8" s="11">
        <f t="shared" si="1"/>
        <v>6324</v>
      </c>
      <c r="J8" s="11">
        <f t="shared" si="1"/>
        <v>6255</v>
      </c>
      <c r="K8" s="11">
        <f t="shared" si="1"/>
        <v>4989</v>
      </c>
      <c r="L8" s="11">
        <f t="shared" si="1"/>
        <v>4161</v>
      </c>
      <c r="M8" s="11">
        <f t="shared" si="1"/>
        <v>2295</v>
      </c>
      <c r="N8" s="11">
        <f t="shared" si="1"/>
        <v>1631</v>
      </c>
      <c r="O8" s="11">
        <f t="shared" si="1"/>
        <v>62607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8994</v>
      </c>
      <c r="C9" s="11">
        <v>8548</v>
      </c>
      <c r="D9" s="11">
        <v>6269</v>
      </c>
      <c r="E9" s="11">
        <v>1008</v>
      </c>
      <c r="F9" s="11">
        <v>4532</v>
      </c>
      <c r="G9" s="11">
        <v>6633</v>
      </c>
      <c r="H9" s="11">
        <v>968</v>
      </c>
      <c r="I9" s="11">
        <v>6324</v>
      </c>
      <c r="J9" s="11">
        <v>6255</v>
      </c>
      <c r="K9" s="11">
        <v>4986</v>
      </c>
      <c r="L9" s="11">
        <v>4161</v>
      </c>
      <c r="M9" s="11">
        <v>2292</v>
      </c>
      <c r="N9" s="11">
        <v>1625</v>
      </c>
      <c r="O9" s="11">
        <f>SUM(B9:N9)</f>
        <v>62595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3</v>
      </c>
      <c r="N10" s="13">
        <v>6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133069</v>
      </c>
      <c r="C11" s="13">
        <v>86756</v>
      </c>
      <c r="D11" s="13">
        <v>94918</v>
      </c>
      <c r="E11" s="13">
        <v>21162</v>
      </c>
      <c r="F11" s="13">
        <v>70751</v>
      </c>
      <c r="G11" s="13">
        <v>108413</v>
      </c>
      <c r="H11" s="13">
        <v>12730</v>
      </c>
      <c r="I11" s="13">
        <v>62823</v>
      </c>
      <c r="J11" s="13">
        <v>77112</v>
      </c>
      <c r="K11" s="13">
        <v>104114</v>
      </c>
      <c r="L11" s="13">
        <v>89694</v>
      </c>
      <c r="M11" s="13">
        <v>38769</v>
      </c>
      <c r="N11" s="13">
        <v>21278</v>
      </c>
      <c r="O11" s="11">
        <f>SUM(B11:N11)</f>
        <v>921589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1.223156485650466</v>
      </c>
      <c r="C16" s="19">
        <v>1.266295444111273</v>
      </c>
      <c r="D16" s="19">
        <v>1.301687707907603</v>
      </c>
      <c r="E16" s="19">
        <v>0.939921477248708</v>
      </c>
      <c r="F16" s="19">
        <v>1.476723470719415</v>
      </c>
      <c r="G16" s="19">
        <v>1.465979429719963</v>
      </c>
      <c r="H16" s="19">
        <v>1.96570855970821</v>
      </c>
      <c r="I16" s="19">
        <v>1.318912171519434</v>
      </c>
      <c r="J16" s="19">
        <v>1.38333850666871</v>
      </c>
      <c r="K16" s="19">
        <v>1.430743746161368</v>
      </c>
      <c r="L16" s="19">
        <v>1.311859255469353</v>
      </c>
      <c r="M16" s="19">
        <v>1.265980291248589</v>
      </c>
      <c r="N16" s="19">
        <v>1.148401203232619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518434.05999999994</v>
      </c>
      <c r="C18" s="24">
        <f aca="true" t="shared" si="2" ref="C18:O18">SUM(C19:C27)</f>
        <v>357261.67000000004</v>
      </c>
      <c r="D18" s="24">
        <f t="shared" si="2"/>
        <v>333456.9</v>
      </c>
      <c r="E18" s="24">
        <f t="shared" si="2"/>
        <v>96067.47</v>
      </c>
      <c r="F18" s="24">
        <f t="shared" si="2"/>
        <v>324828.50999999995</v>
      </c>
      <c r="G18" s="24">
        <f t="shared" si="2"/>
        <v>428444.33999999997</v>
      </c>
      <c r="H18" s="24">
        <f t="shared" si="2"/>
        <v>86836.30000000002</v>
      </c>
      <c r="I18" s="24">
        <f t="shared" si="2"/>
        <v>292056.06</v>
      </c>
      <c r="J18" s="24">
        <f t="shared" si="2"/>
        <v>332546.97</v>
      </c>
      <c r="K18" s="24">
        <f t="shared" si="2"/>
        <v>445907.31</v>
      </c>
      <c r="L18" s="24">
        <f t="shared" si="2"/>
        <v>405075.17</v>
      </c>
      <c r="M18" s="24">
        <f t="shared" si="2"/>
        <v>206852.74</v>
      </c>
      <c r="N18" s="24">
        <f t="shared" si="2"/>
        <v>91713.84000000001</v>
      </c>
      <c r="O18" s="24">
        <f t="shared" si="2"/>
        <v>3919481.34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359831.37</v>
      </c>
      <c r="C19" s="30">
        <f t="shared" si="3"/>
        <v>249381.98</v>
      </c>
      <c r="D19" s="30">
        <f t="shared" si="3"/>
        <v>232203.93</v>
      </c>
      <c r="E19" s="30">
        <f t="shared" si="3"/>
        <v>86915.27</v>
      </c>
      <c r="F19" s="30">
        <f t="shared" si="3"/>
        <v>200245.25</v>
      </c>
      <c r="G19" s="30">
        <f t="shared" si="3"/>
        <v>251778.17</v>
      </c>
      <c r="H19" s="30">
        <f t="shared" si="3"/>
        <v>40250.2</v>
      </c>
      <c r="I19" s="30">
        <f t="shared" si="3"/>
        <v>179657.74</v>
      </c>
      <c r="J19" s="30">
        <f t="shared" si="3"/>
        <v>217862.98</v>
      </c>
      <c r="K19" s="30">
        <f t="shared" si="3"/>
        <v>269506.23</v>
      </c>
      <c r="L19" s="30">
        <f t="shared" si="3"/>
        <v>263976.57</v>
      </c>
      <c r="M19" s="30">
        <f t="shared" si="3"/>
        <v>133277.32</v>
      </c>
      <c r="N19" s="30">
        <f t="shared" si="3"/>
        <v>67160.02</v>
      </c>
      <c r="O19" s="30">
        <f>SUM(B19:N19)</f>
        <v>2552047.03</v>
      </c>
    </row>
    <row r="20" spans="1:23" ht="18.75" customHeight="1">
      <c r="A20" s="26" t="s">
        <v>35</v>
      </c>
      <c r="B20" s="30">
        <f>IF(B16&lt;&gt;0,ROUND((B16-1)*B19,2),0)</f>
        <v>80298.7</v>
      </c>
      <c r="C20" s="30">
        <f aca="true" t="shared" si="4" ref="C20:N20">IF(C16&lt;&gt;0,ROUND((C16-1)*C19,2),0)</f>
        <v>66409.29</v>
      </c>
      <c r="D20" s="30">
        <f t="shared" si="4"/>
        <v>70053.07</v>
      </c>
      <c r="E20" s="30">
        <f t="shared" si="4"/>
        <v>-5221.74</v>
      </c>
      <c r="F20" s="30">
        <f t="shared" si="4"/>
        <v>95461.61</v>
      </c>
      <c r="G20" s="30">
        <f t="shared" si="4"/>
        <v>117323.45</v>
      </c>
      <c r="H20" s="30">
        <f t="shared" si="4"/>
        <v>38869.96</v>
      </c>
      <c r="I20" s="30">
        <f t="shared" si="4"/>
        <v>57295.04</v>
      </c>
      <c r="J20" s="30">
        <f t="shared" si="4"/>
        <v>83515.27</v>
      </c>
      <c r="K20" s="30">
        <f t="shared" si="4"/>
        <v>116088.12</v>
      </c>
      <c r="L20" s="30">
        <f t="shared" si="4"/>
        <v>82323.54</v>
      </c>
      <c r="M20" s="30">
        <f t="shared" si="4"/>
        <v>35449.14</v>
      </c>
      <c r="N20" s="30">
        <f t="shared" si="4"/>
        <v>9966.63</v>
      </c>
      <c r="O20" s="30">
        <f aca="true" t="shared" si="5" ref="O19:O27">SUM(B20:N20)</f>
        <v>847832.0800000001</v>
      </c>
      <c r="W20" s="62"/>
    </row>
    <row r="21" spans="1:15" ht="18.75" customHeight="1">
      <c r="A21" s="26" t="s">
        <v>36</v>
      </c>
      <c r="B21" s="30">
        <v>20682.67</v>
      </c>
      <c r="C21" s="30">
        <v>15819.74</v>
      </c>
      <c r="D21" s="30">
        <v>10437.44</v>
      </c>
      <c r="E21" s="30">
        <v>4725.93</v>
      </c>
      <c r="F21" s="30">
        <v>12535.75</v>
      </c>
      <c r="G21" s="30">
        <v>19245.83</v>
      </c>
      <c r="H21" s="30">
        <v>2401.72</v>
      </c>
      <c r="I21" s="30">
        <v>16155.04</v>
      </c>
      <c r="J21" s="30">
        <v>14244</v>
      </c>
      <c r="K21" s="30">
        <v>21145.06</v>
      </c>
      <c r="L21" s="30">
        <v>19937.14</v>
      </c>
      <c r="M21" s="30">
        <v>10219.21</v>
      </c>
      <c r="N21" s="30">
        <v>5148.03</v>
      </c>
      <c r="O21" s="30">
        <f t="shared" si="5"/>
        <v>172697.56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1191.8</v>
      </c>
      <c r="C24" s="30">
        <v>860.88</v>
      </c>
      <c r="D24" s="30">
        <v>784.14</v>
      </c>
      <c r="E24" s="30">
        <v>225.41</v>
      </c>
      <c r="F24" s="30">
        <v>769.75</v>
      </c>
      <c r="G24" s="30">
        <v>1002.36</v>
      </c>
      <c r="H24" s="30">
        <v>203.83</v>
      </c>
      <c r="I24" s="30">
        <v>654.65</v>
      </c>
      <c r="J24" s="30">
        <v>793.73</v>
      </c>
      <c r="K24" s="30">
        <v>1050.32</v>
      </c>
      <c r="L24" s="30">
        <v>944.81</v>
      </c>
      <c r="M24" s="30">
        <v>465.21</v>
      </c>
      <c r="N24" s="30">
        <v>208.62</v>
      </c>
      <c r="O24" s="30">
        <f t="shared" si="5"/>
        <v>9155.509999999998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577.37</v>
      </c>
      <c r="G25" s="30">
        <v>777.85</v>
      </c>
      <c r="H25" s="30">
        <v>156.04</v>
      </c>
      <c r="I25" s="30">
        <v>608.6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6978.839999999999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>+B30+B32+B45+B46+B49-B50</f>
        <v>-46200.75</v>
      </c>
      <c r="C29" s="30">
        <f>+C30+C32+C45+C46+C49-C50</f>
        <v>-42398.22</v>
      </c>
      <c r="D29" s="30">
        <f>+D30+D32+D45+D46+D49-D50</f>
        <v>-31943.92</v>
      </c>
      <c r="E29" s="30">
        <f>+E30+E32+E45+E46+E49-E50</f>
        <v>-5688.62</v>
      </c>
      <c r="F29" s="30">
        <f>+F30+F32+F45+F46+F49-F50</f>
        <v>-24221.11</v>
      </c>
      <c r="G29" s="30">
        <f>+G30+G32+G45+G46+G49-G50</f>
        <v>-34758.94</v>
      </c>
      <c r="H29" s="30">
        <f>+H30+H32+H45+H46+H49-H50</f>
        <v>-65045.64</v>
      </c>
      <c r="I29" s="30">
        <f>+I30+I32+I45+I46+I49-I50</f>
        <v>-31465.87</v>
      </c>
      <c r="J29" s="30">
        <f>+J30+J32+J45+J46+J49-J50</f>
        <v>-31935.66</v>
      </c>
      <c r="K29" s="30">
        <f>+K30+K32+K45+K46+K49-K50</f>
        <v>-387778.83</v>
      </c>
      <c r="L29" s="30">
        <f>+L30+L32+L45+L46+L49-L50</f>
        <v>-338562.12</v>
      </c>
      <c r="M29" s="30">
        <f>+M30+M32+M45+M46+M49-M50</f>
        <v>-12671.66</v>
      </c>
      <c r="N29" s="30">
        <f>+N30+N32+N45+N46+N49-N50</f>
        <v>-8310.05</v>
      </c>
      <c r="O29" s="30">
        <f>+O30+O32+O45+O46+O49-O50</f>
        <v>-1060981.39</v>
      </c>
    </row>
    <row r="30" spans="1:15" ht="18.75" customHeight="1">
      <c r="A30" s="26" t="s">
        <v>40</v>
      </c>
      <c r="B30" s="31">
        <f>+B31</f>
        <v>-39573.6</v>
      </c>
      <c r="C30" s="31">
        <f>+C31</f>
        <v>-37611.2</v>
      </c>
      <c r="D30" s="31">
        <f aca="true" t="shared" si="6" ref="D30:O30">+D31</f>
        <v>-27583.6</v>
      </c>
      <c r="E30" s="31">
        <f t="shared" si="6"/>
        <v>-4435.2</v>
      </c>
      <c r="F30" s="31">
        <f t="shared" si="6"/>
        <v>-19940.8</v>
      </c>
      <c r="G30" s="31">
        <f t="shared" si="6"/>
        <v>-29185.2</v>
      </c>
      <c r="H30" s="31">
        <f t="shared" si="6"/>
        <v>-4259.2</v>
      </c>
      <c r="I30" s="31">
        <f t="shared" si="6"/>
        <v>-27825.6</v>
      </c>
      <c r="J30" s="31">
        <f t="shared" si="6"/>
        <v>-27522</v>
      </c>
      <c r="K30" s="31">
        <f t="shared" si="6"/>
        <v>-21938.4</v>
      </c>
      <c r="L30" s="31">
        <f t="shared" si="6"/>
        <v>-18308.4</v>
      </c>
      <c r="M30" s="31">
        <f t="shared" si="6"/>
        <v>-10084.8</v>
      </c>
      <c r="N30" s="31">
        <f t="shared" si="6"/>
        <v>-7150</v>
      </c>
      <c r="O30" s="31">
        <f t="shared" si="6"/>
        <v>-275418</v>
      </c>
    </row>
    <row r="31" spans="1:26" ht="18.75" customHeight="1">
      <c r="A31" s="27" t="s">
        <v>41</v>
      </c>
      <c r="B31" s="16">
        <f>ROUND((-B9)*$G$3,2)</f>
        <v>-39573.6</v>
      </c>
      <c r="C31" s="16">
        <f aca="true" t="shared" si="7" ref="C31:N31">ROUND((-C9)*$G$3,2)</f>
        <v>-37611.2</v>
      </c>
      <c r="D31" s="16">
        <f t="shared" si="7"/>
        <v>-27583.6</v>
      </c>
      <c r="E31" s="16">
        <f t="shared" si="7"/>
        <v>-4435.2</v>
      </c>
      <c r="F31" s="16">
        <f t="shared" si="7"/>
        <v>-19940.8</v>
      </c>
      <c r="G31" s="16">
        <f t="shared" si="7"/>
        <v>-29185.2</v>
      </c>
      <c r="H31" s="16">
        <f t="shared" si="7"/>
        <v>-4259.2</v>
      </c>
      <c r="I31" s="16">
        <f t="shared" si="7"/>
        <v>-27825.6</v>
      </c>
      <c r="J31" s="16">
        <f t="shared" si="7"/>
        <v>-27522</v>
      </c>
      <c r="K31" s="16">
        <f t="shared" si="7"/>
        <v>-21938.4</v>
      </c>
      <c r="L31" s="16">
        <f t="shared" si="7"/>
        <v>-18308.4</v>
      </c>
      <c r="M31" s="16">
        <f t="shared" si="7"/>
        <v>-10084.8</v>
      </c>
      <c r="N31" s="16">
        <f t="shared" si="7"/>
        <v>-7150</v>
      </c>
      <c r="O31" s="32">
        <f aca="true" t="shared" si="8" ref="O31:O50">SUM(B31:N31)</f>
        <v>-275418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-6627.15</v>
      </c>
      <c r="C32" s="31">
        <f aca="true" t="shared" si="9" ref="C32:O32">SUM(C33:C43)</f>
        <v>-4787.02</v>
      </c>
      <c r="D32" s="31">
        <f t="shared" si="9"/>
        <v>-4360.32</v>
      </c>
      <c r="E32" s="31">
        <f t="shared" si="9"/>
        <v>-1253.42</v>
      </c>
      <c r="F32" s="31">
        <f t="shared" si="9"/>
        <v>-4280.31</v>
      </c>
      <c r="G32" s="31">
        <f t="shared" si="9"/>
        <v>-5573.74</v>
      </c>
      <c r="H32" s="31">
        <f t="shared" si="9"/>
        <v>-60388.68</v>
      </c>
      <c r="I32" s="31">
        <f t="shared" si="9"/>
        <v>-3640.27</v>
      </c>
      <c r="J32" s="31">
        <f t="shared" si="9"/>
        <v>-4413.66</v>
      </c>
      <c r="K32" s="31">
        <f t="shared" si="9"/>
        <v>-365840.43</v>
      </c>
      <c r="L32" s="31">
        <f t="shared" si="9"/>
        <v>-320253.72</v>
      </c>
      <c r="M32" s="31">
        <f t="shared" si="9"/>
        <v>-2586.86</v>
      </c>
      <c r="N32" s="31">
        <f t="shared" si="9"/>
        <v>-1160.05</v>
      </c>
      <c r="O32" s="31">
        <f t="shared" si="9"/>
        <v>-785165.63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-51300</v>
      </c>
      <c r="I39" s="33">
        <v>0</v>
      </c>
      <c r="J39" s="33">
        <v>0</v>
      </c>
      <c r="K39" s="33">
        <v>-360000</v>
      </c>
      <c r="L39" s="33">
        <v>-315000</v>
      </c>
      <c r="M39" s="33">
        <v>0</v>
      </c>
      <c r="N39" s="33">
        <v>0</v>
      </c>
      <c r="O39" s="33">
        <f t="shared" si="8"/>
        <v>-726300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-6627.15</v>
      </c>
      <c r="C41" s="33">
        <v>-4787.02</v>
      </c>
      <c r="D41" s="33">
        <v>-4360.32</v>
      </c>
      <c r="E41" s="33">
        <v>-1253.42</v>
      </c>
      <c r="F41" s="33">
        <v>-4280.31</v>
      </c>
      <c r="G41" s="33">
        <v>-5573.74</v>
      </c>
      <c r="H41" s="33">
        <v>-1133.42</v>
      </c>
      <c r="I41" s="33">
        <v>-3640.27</v>
      </c>
      <c r="J41" s="33">
        <v>-4413.66</v>
      </c>
      <c r="K41" s="33">
        <v>-5840.43</v>
      </c>
      <c r="L41" s="33">
        <v>-5253.72</v>
      </c>
      <c r="M41" s="33">
        <v>-2586.86</v>
      </c>
      <c r="N41" s="33">
        <v>-1160.05</v>
      </c>
      <c r="O41" s="33">
        <f t="shared" si="8"/>
        <v>-50910.37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-7955.26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-7955.26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-397.76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8"/>
        <v>-397.76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8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0" ref="B48:N48">+B18+B29</f>
        <v>472233.30999999994</v>
      </c>
      <c r="C48" s="36">
        <f t="shared" si="10"/>
        <v>314863.45000000007</v>
      </c>
      <c r="D48" s="36">
        <f t="shared" si="10"/>
        <v>301512.98000000004</v>
      </c>
      <c r="E48" s="36">
        <f t="shared" si="10"/>
        <v>90378.85</v>
      </c>
      <c r="F48" s="36">
        <f t="shared" si="10"/>
        <v>300607.39999999997</v>
      </c>
      <c r="G48" s="36">
        <f t="shared" si="10"/>
        <v>393685.39999999997</v>
      </c>
      <c r="H48" s="36">
        <f t="shared" si="10"/>
        <v>21790.660000000018</v>
      </c>
      <c r="I48" s="36">
        <f t="shared" si="10"/>
        <v>260590.19</v>
      </c>
      <c r="J48" s="36">
        <f t="shared" si="10"/>
        <v>300611.31</v>
      </c>
      <c r="K48" s="36">
        <f t="shared" si="10"/>
        <v>58128.47999999998</v>
      </c>
      <c r="L48" s="36">
        <f t="shared" si="10"/>
        <v>66513.04999999999</v>
      </c>
      <c r="M48" s="36">
        <f t="shared" si="10"/>
        <v>194181.08</v>
      </c>
      <c r="N48" s="36">
        <f t="shared" si="10"/>
        <v>83403.79000000001</v>
      </c>
      <c r="O48" s="36">
        <f>SUM(B48:N48)</f>
        <v>2858499.9499999997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8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8"/>
        <v>0</v>
      </c>
      <c r="P50"/>
      <c r="Q50" s="43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1" ref="B54:O54">SUM(B55:B65)</f>
        <v>472233.33</v>
      </c>
      <c r="C54" s="51">
        <f t="shared" si="11"/>
        <v>314863.44</v>
      </c>
      <c r="D54" s="51">
        <f t="shared" si="11"/>
        <v>301512.98</v>
      </c>
      <c r="E54" s="51">
        <f t="shared" si="11"/>
        <v>90378.84</v>
      </c>
      <c r="F54" s="51">
        <f t="shared" si="11"/>
        <v>300607.4</v>
      </c>
      <c r="G54" s="51">
        <f t="shared" si="11"/>
        <v>393685.4</v>
      </c>
      <c r="H54" s="51">
        <f t="shared" si="11"/>
        <v>21790.67</v>
      </c>
      <c r="I54" s="51">
        <f t="shared" si="11"/>
        <v>260590.18</v>
      </c>
      <c r="J54" s="51">
        <f t="shared" si="11"/>
        <v>300611.31</v>
      </c>
      <c r="K54" s="51">
        <f t="shared" si="11"/>
        <v>58128.48</v>
      </c>
      <c r="L54" s="51">
        <f t="shared" si="11"/>
        <v>66513.05</v>
      </c>
      <c r="M54" s="51">
        <f t="shared" si="11"/>
        <v>194181.08</v>
      </c>
      <c r="N54" s="51">
        <f t="shared" si="11"/>
        <v>83403.79</v>
      </c>
      <c r="O54" s="36">
        <f t="shared" si="11"/>
        <v>2858499.95</v>
      </c>
      <c r="Q54"/>
    </row>
    <row r="55" spans="1:18" ht="18.75" customHeight="1">
      <c r="A55" s="26" t="s">
        <v>54</v>
      </c>
      <c r="B55" s="51">
        <v>391650.12</v>
      </c>
      <c r="C55" s="51">
        <v>227962.05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619612.1699999999</v>
      </c>
      <c r="P55"/>
      <c r="Q55"/>
      <c r="R55" s="43"/>
    </row>
    <row r="56" spans="1:16" ht="18.75" customHeight="1">
      <c r="A56" s="26" t="s">
        <v>55</v>
      </c>
      <c r="B56" s="51">
        <v>80583.21</v>
      </c>
      <c r="C56" s="51">
        <v>86901.39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2" ref="O56:O65">SUM(B56:N56)</f>
        <v>167484.6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301512.98</v>
      </c>
      <c r="E57" s="52">
        <v>0</v>
      </c>
      <c r="F57" s="52">
        <v>0</v>
      </c>
      <c r="G57" s="52">
        <v>0</v>
      </c>
      <c r="H57" s="51">
        <v>21790.67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2"/>
        <v>323303.64999999997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90378.84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2"/>
        <v>90378.84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300607.4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2"/>
        <v>300607.4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393685.4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2"/>
        <v>393685.4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260590.18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2"/>
        <v>260590.18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300611.31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2"/>
        <v>300611.31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58128.48</v>
      </c>
      <c r="L63" s="31">
        <v>66513.05</v>
      </c>
      <c r="M63" s="52">
        <v>0</v>
      </c>
      <c r="N63" s="52">
        <v>0</v>
      </c>
      <c r="O63" s="36">
        <f t="shared" si="12"/>
        <v>124641.53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194181.08</v>
      </c>
      <c r="N64" s="52">
        <v>0</v>
      </c>
      <c r="O64" s="36">
        <f t="shared" si="12"/>
        <v>194181.08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83403.79</v>
      </c>
      <c r="O65" s="55">
        <f t="shared" si="12"/>
        <v>83403.79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2022-04-07T17:34:26Z</dcterms:modified>
  <cp:category/>
  <cp:version/>
  <cp:contentType/>
  <cp:contentStatus/>
</cp:coreProperties>
</file>