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<sst xmlns="http://schemas.openxmlformats.org/spreadsheetml/2006/main" count="83" uniqueCount="80">
  <si>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</si>
  <si>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</si>
  <si>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</si>
  <si>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</si>
  <si>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</si>
  <si>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</si>
  <si>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</si>
  <si>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</si>
  <si>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</si>
  <si>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</si>
  <si>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</si>
  <si>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</si>
  <si>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</si>
  <si>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</si>
  <si>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</si>
  <si>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</si>
  <si>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</si>
  <si>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</si>
  <si>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</si>
  <si>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</si>
  <si>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</si>
  <si>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</si>
  <si>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</si>
  <si>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</si>
  <si>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</si>
  <si>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</si>
  <si>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</si>
  <si>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</si>
  <si>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</si>
  <si>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</si>
  <si>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</si>
  <si>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</si>
  <si>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</si>
  <si>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</si>
  <si>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</si>
  <si>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</si>
  <si>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</si>
  <si>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</si>
  <si>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</si>
  <si>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</si>
  <si>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</si>
  <si>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</si>
  <si>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</si>
  <si>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</si>
  <si>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</si>
  <si>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</si>
  <si>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</si>
  <si>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</si>
  <si>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</si>
  <si>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</si>
  <si>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</si>
  <si>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</si>
  <si>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</si>
  <si>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</si>
  <si>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</si>
  <si>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</si>
  <si>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</si>
  <si>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</si>
  <si>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</si>
  <si>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</si>
  <si>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</si>
  <si>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</si>
  <si>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</si>
  <si>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</si>
  <si>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</si>
  <si>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</si>
  <si>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02/04/22 - VENCIMENTO 08/04/22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</si>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</sst>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259965</v>
      </c>
      <c r="C7" s="9">
        <f t="shared" si="0"/>
        <v>176810</v>
      </c>
      <c r="D7" s="9">
        <f t="shared" si="0"/>
        <v>191556</v>
      </c>
      <c r="E7" s="9">
        <f t="shared" si="0"/>
        <v>44366</v>
      </c>
      <c r="F7" s="9">
        <f t="shared" si="0"/>
        <v>130761</v>
      </c>
      <c r="G7" s="9">
        <f t="shared" si="0"/>
        <v>222135</v>
      </c>
      <c r="H7" s="9">
        <f t="shared" si="0"/>
        <v>27183</v>
      </c>
      <c r="I7" s="9">
        <f t="shared" si="0"/>
        <v>154448</v>
      </c>
      <c r="J7" s="9">
        <f t="shared" si="0"/>
        <v>150683</v>
      </c>
      <c r="K7" s="9">
        <f t="shared" si="0"/>
        <v>193228</v>
      </c>
      <c r="L7" s="9">
        <f t="shared" si="0"/>
        <v>173586</v>
      </c>
      <c r="M7" s="9">
        <f t="shared" si="0"/>
        <v>75549</v>
      </c>
      <c r="N7" s="9">
        <f t="shared" si="0"/>
        <v>47014</v>
      </c>
      <c r="O7" s="9">
        <f t="shared" si="0"/>
        <v>1847284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13679</v>
      </c>
      <c r="C8" s="11">
        <f t="shared" si="1"/>
        <v>13679</v>
      </c>
      <c r="D8" s="11">
        <f t="shared" si="1"/>
        <v>10235</v>
      </c>
      <c r="E8" s="11">
        <f t="shared" si="1"/>
        <v>2206</v>
      </c>
      <c r="F8" s="11">
        <f t="shared" si="1"/>
        <v>6650</v>
      </c>
      <c r="G8" s="11">
        <f t="shared" si="1"/>
        <v>11377</v>
      </c>
      <c r="H8" s="11">
        <f t="shared" si="1"/>
        <v>1670</v>
      </c>
      <c r="I8" s="11">
        <f t="shared" si="1"/>
        <v>11975</v>
      </c>
      <c r="J8" s="11">
        <f t="shared" si="1"/>
        <v>10141</v>
      </c>
      <c r="K8" s="11">
        <f t="shared" si="1"/>
        <v>7599</v>
      </c>
      <c r="L8" s="11">
        <f t="shared" si="1"/>
        <v>7113</v>
      </c>
      <c r="M8" s="11">
        <f t="shared" si="1"/>
        <v>3807</v>
      </c>
      <c r="N8" s="11">
        <f t="shared" si="1"/>
        <v>3345</v>
      </c>
      <c r="O8" s="11">
        <f t="shared" si="1"/>
        <v>103476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13679</v>
      </c>
      <c r="C9" s="11">
        <v>13679</v>
      </c>
      <c r="D9" s="11">
        <v>10235</v>
      </c>
      <c r="E9" s="11">
        <v>2206</v>
      </c>
      <c r="F9" s="11">
        <v>6650</v>
      </c>
      <c r="G9" s="11">
        <v>11377</v>
      </c>
      <c r="H9" s="11">
        <v>1670</v>
      </c>
      <c r="I9" s="11">
        <v>11974</v>
      </c>
      <c r="J9" s="11">
        <v>10141</v>
      </c>
      <c r="K9" s="11">
        <v>7589</v>
      </c>
      <c r="L9" s="11">
        <v>7113</v>
      </c>
      <c r="M9" s="11">
        <v>3805</v>
      </c>
      <c r="N9" s="11">
        <v>3335</v>
      </c>
      <c r="O9" s="11">
        <f>SUM(B9:N9)</f>
        <v>103453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10</v>
      </c>
      <c r="L10" s="13">
        <v>0</v>
      </c>
      <c r="M10" s="13">
        <v>2</v>
      </c>
      <c r="N10" s="13">
        <v>10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246286</v>
      </c>
      <c r="C11" s="13">
        <v>163131</v>
      </c>
      <c r="D11" s="13">
        <v>181321</v>
      </c>
      <c r="E11" s="13">
        <v>42160</v>
      </c>
      <c r="F11" s="13">
        <v>124111</v>
      </c>
      <c r="G11" s="13">
        <v>210758</v>
      </c>
      <c r="H11" s="13">
        <v>25513</v>
      </c>
      <c r="I11" s="13">
        <v>142473</v>
      </c>
      <c r="J11" s="13">
        <v>140542</v>
      </c>
      <c r="K11" s="13">
        <v>185629</v>
      </c>
      <c r="L11" s="13">
        <v>166473</v>
      </c>
      <c r="M11" s="13">
        <v>71742</v>
      </c>
      <c r="N11" s="13">
        <v>43669</v>
      </c>
      <c r="O11" s="11">
        <f>SUM(B11:N11)</f>
        <v>1743808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1.224697172674442</v>
      </c>
      <c r="C16" s="19">
        <v>1.275290598593809</v>
      </c>
      <c r="D16" s="19">
        <v>1.301138823963435</v>
      </c>
      <c r="E16" s="19">
        <v>0.934150888180936</v>
      </c>
      <c r="F16" s="19">
        <v>1.473858636300175</v>
      </c>
      <c r="G16" s="19">
        <v>1.464052877619181</v>
      </c>
      <c r="H16" s="19">
        <v>1.883285646867229</v>
      </c>
      <c r="I16" s="19">
        <v>1.318191254492392</v>
      </c>
      <c r="J16" s="19">
        <v>1.308458970839798</v>
      </c>
      <c r="K16" s="19">
        <v>1.421086987742279</v>
      </c>
      <c r="L16" s="19">
        <v>1.311994049193339</v>
      </c>
      <c r="M16" s="19">
        <v>1.260273683906752</v>
      </c>
      <c r="N16" s="19">
        <v>1.148614383660346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897833.5399999999</v>
      </c>
      <c r="C18" s="24">
        <f aca="true" t="shared" si="2" ref="C18:O18">SUM(C19:C27)</f>
        <v>641376.8699999999</v>
      </c>
      <c r="D18" s="24">
        <f t="shared" si="2"/>
        <v>609583.8400000001</v>
      </c>
      <c r="E18" s="24">
        <f t="shared" si="2"/>
        <v>178516.16999999998</v>
      </c>
      <c r="F18" s="24">
        <f t="shared" si="2"/>
        <v>545062.0499999999</v>
      </c>
      <c r="G18" s="24">
        <f t="shared" si="2"/>
        <v>778808.3500000001</v>
      </c>
      <c r="H18" s="24">
        <f t="shared" si="2"/>
        <v>159112.44999999998</v>
      </c>
      <c r="I18" s="24">
        <f t="shared" si="2"/>
        <v>592310.51</v>
      </c>
      <c r="J18" s="24">
        <f t="shared" si="2"/>
        <v>552767.3</v>
      </c>
      <c r="K18" s="24">
        <f t="shared" si="2"/>
        <v>744096.1099999999</v>
      </c>
      <c r="L18" s="24">
        <f t="shared" si="2"/>
        <v>707907.98</v>
      </c>
      <c r="M18" s="24">
        <f t="shared" si="2"/>
        <v>349581.4</v>
      </c>
      <c r="N18" s="24">
        <f t="shared" si="2"/>
        <v>174652.68999999994</v>
      </c>
      <c r="O18" s="24">
        <f t="shared" si="2"/>
        <v>6931609.259999999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658465.35</v>
      </c>
      <c r="C19" s="30">
        <f t="shared" si="3"/>
        <v>462658.73</v>
      </c>
      <c r="D19" s="30">
        <f t="shared" si="3"/>
        <v>439582.71</v>
      </c>
      <c r="E19" s="30">
        <f t="shared" si="3"/>
        <v>173932.47</v>
      </c>
      <c r="F19" s="30">
        <f t="shared" si="3"/>
        <v>347811.18</v>
      </c>
      <c r="G19" s="30">
        <f t="shared" si="3"/>
        <v>486142.45</v>
      </c>
      <c r="H19" s="30">
        <f t="shared" si="3"/>
        <v>79874.53</v>
      </c>
      <c r="I19" s="30">
        <f t="shared" si="3"/>
        <v>401286.79</v>
      </c>
      <c r="J19" s="30">
        <f t="shared" si="3"/>
        <v>393779.88</v>
      </c>
      <c r="K19" s="30">
        <f t="shared" si="3"/>
        <v>477311.81</v>
      </c>
      <c r="L19" s="30">
        <f t="shared" si="3"/>
        <v>488227.98</v>
      </c>
      <c r="M19" s="30">
        <f t="shared" si="3"/>
        <v>245201.83</v>
      </c>
      <c r="N19" s="30">
        <f t="shared" si="3"/>
        <v>137826.24</v>
      </c>
      <c r="O19" s="30">
        <f>SUM(B19:N19)</f>
        <v>4792101.95</v>
      </c>
    </row>
    <row r="20" spans="1:23" ht="18.75" customHeight="1">
      <c r="A20" s="26" t="s">
        <v>35</v>
      </c>
      <c r="B20" s="30">
        <f>IF(B16&lt;&gt;0,ROUND((B16-1)*B19,2),0)</f>
        <v>147955.3</v>
      </c>
      <c r="C20" s="30">
        <f aca="true" t="shared" si="4" ref="C20:N20">IF(C16&lt;&gt;0,ROUND((C16-1)*C19,2),0)</f>
        <v>127365.6</v>
      </c>
      <c r="D20" s="30">
        <f t="shared" si="4"/>
        <v>132375.42</v>
      </c>
      <c r="E20" s="30">
        <f t="shared" si="4"/>
        <v>-11453.3</v>
      </c>
      <c r="F20" s="30">
        <f t="shared" si="4"/>
        <v>164813.33</v>
      </c>
      <c r="G20" s="30">
        <f t="shared" si="4"/>
        <v>225595.8</v>
      </c>
      <c r="H20" s="30">
        <f t="shared" si="4"/>
        <v>70552.03</v>
      </c>
      <c r="I20" s="30">
        <f t="shared" si="4"/>
        <v>127685.95</v>
      </c>
      <c r="J20" s="30">
        <f t="shared" si="4"/>
        <v>121464.94</v>
      </c>
      <c r="K20" s="30">
        <f t="shared" si="4"/>
        <v>200989.79</v>
      </c>
      <c r="L20" s="30">
        <f t="shared" si="4"/>
        <v>152324.22</v>
      </c>
      <c r="M20" s="30">
        <f t="shared" si="4"/>
        <v>63819.58</v>
      </c>
      <c r="N20" s="30">
        <f t="shared" si="4"/>
        <v>20482.96</v>
      </c>
      <c r="O20" s="30">
        <f aca="true" t="shared" si="5" ref="O19:O27">SUM(B20:N20)</f>
        <v>1543971.62</v>
      </c>
      <c r="W20" s="62"/>
    </row>
    <row r="21" spans="1:15" ht="18.75" customHeight="1">
      <c r="A21" s="26" t="s">
        <v>36</v>
      </c>
      <c r="B21" s="30">
        <v>33832.34</v>
      </c>
      <c r="C21" s="30">
        <v>25718.67</v>
      </c>
      <c r="D21" s="30">
        <v>16856.05</v>
      </c>
      <c r="E21" s="30">
        <v>6381.8</v>
      </c>
      <c r="F21" s="30">
        <v>15911.59</v>
      </c>
      <c r="G21" s="30">
        <v>26966.02</v>
      </c>
      <c r="H21" s="30">
        <v>3369.07</v>
      </c>
      <c r="I21" s="30">
        <v>24286.42</v>
      </c>
      <c r="J21" s="30">
        <v>20669.7</v>
      </c>
      <c r="K21" s="30">
        <v>26712.94</v>
      </c>
      <c r="L21" s="30">
        <v>28546.64</v>
      </c>
      <c r="M21" s="30">
        <v>12676.9</v>
      </c>
      <c r="N21" s="30">
        <v>6885.12</v>
      </c>
      <c r="O21" s="30">
        <f t="shared" si="5"/>
        <v>248813.26000000004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1151.03</v>
      </c>
      <c r="C24" s="30">
        <v>844.09</v>
      </c>
      <c r="D24" s="30">
        <v>791.34</v>
      </c>
      <c r="E24" s="30">
        <v>232.6</v>
      </c>
      <c r="F24" s="30">
        <v>709.8</v>
      </c>
      <c r="G24" s="30">
        <v>1009.55</v>
      </c>
      <c r="H24" s="30">
        <v>206.23</v>
      </c>
      <c r="I24" s="30">
        <v>757.76</v>
      </c>
      <c r="J24" s="30">
        <v>721.79</v>
      </c>
      <c r="K24" s="30">
        <v>963.99</v>
      </c>
      <c r="L24" s="30">
        <v>916.03</v>
      </c>
      <c r="M24" s="30">
        <v>441.23</v>
      </c>
      <c r="N24" s="30">
        <v>227.83</v>
      </c>
      <c r="O24" s="30">
        <f t="shared" si="5"/>
        <v>8973.269999999999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577.37</v>
      </c>
      <c r="G25" s="30">
        <v>777.85</v>
      </c>
      <c r="H25" s="30">
        <v>156.04</v>
      </c>
      <c r="I25" s="30">
        <v>608.6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6978.839999999999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-66588.06999999999</v>
      </c>
      <c r="C29" s="30">
        <f>+C30+C32+C45+C46+C49-C50</f>
        <v>-64881.28</v>
      </c>
      <c r="D29" s="30">
        <f t="shared" si="6"/>
        <v>-49434.32</v>
      </c>
      <c r="E29" s="30">
        <f t="shared" si="6"/>
        <v>-10999.83</v>
      </c>
      <c r="F29" s="30">
        <f t="shared" si="6"/>
        <v>-33206.95</v>
      </c>
      <c r="G29" s="30">
        <f t="shared" si="6"/>
        <v>-55672.54</v>
      </c>
      <c r="H29" s="30">
        <f t="shared" si="6"/>
        <v>-132436.76</v>
      </c>
      <c r="I29" s="30">
        <f t="shared" si="6"/>
        <v>-56899.24</v>
      </c>
      <c r="J29" s="30">
        <f t="shared" si="6"/>
        <v>-48634.03</v>
      </c>
      <c r="K29" s="30">
        <f t="shared" si="6"/>
        <v>-650751.99</v>
      </c>
      <c r="L29" s="30">
        <f t="shared" si="6"/>
        <v>-612390.9099999999</v>
      </c>
      <c r="M29" s="30">
        <f t="shared" si="6"/>
        <v>-19195.510000000002</v>
      </c>
      <c r="N29" s="30">
        <f t="shared" si="6"/>
        <v>-15940.77</v>
      </c>
      <c r="O29" s="30">
        <f t="shared" si="6"/>
        <v>-1817032.2</v>
      </c>
    </row>
    <row r="30" spans="1:15" ht="18.75" customHeight="1">
      <c r="A30" s="26" t="s">
        <v>40</v>
      </c>
      <c r="B30" s="31">
        <f>+B31</f>
        <v>-60187.6</v>
      </c>
      <c r="C30" s="31">
        <f>+C31</f>
        <v>-60187.6</v>
      </c>
      <c r="D30" s="31">
        <f aca="true" t="shared" si="7" ref="D30:O30">+D31</f>
        <v>-45034</v>
      </c>
      <c r="E30" s="31">
        <f t="shared" si="7"/>
        <v>-9706.4</v>
      </c>
      <c r="F30" s="31">
        <f t="shared" si="7"/>
        <v>-29260</v>
      </c>
      <c r="G30" s="31">
        <f t="shared" si="7"/>
        <v>-50058.8</v>
      </c>
      <c r="H30" s="31">
        <f t="shared" si="7"/>
        <v>-7348</v>
      </c>
      <c r="I30" s="31">
        <f t="shared" si="7"/>
        <v>-52685.6</v>
      </c>
      <c r="J30" s="31">
        <f t="shared" si="7"/>
        <v>-44620.4</v>
      </c>
      <c r="K30" s="31">
        <f t="shared" si="7"/>
        <v>-33391.6</v>
      </c>
      <c r="L30" s="31">
        <f t="shared" si="7"/>
        <v>-31297.2</v>
      </c>
      <c r="M30" s="31">
        <f t="shared" si="7"/>
        <v>-16742</v>
      </c>
      <c r="N30" s="31">
        <f t="shared" si="7"/>
        <v>-14674</v>
      </c>
      <c r="O30" s="31">
        <f t="shared" si="7"/>
        <v>-455193.2</v>
      </c>
    </row>
    <row r="31" spans="1:26" ht="18.75" customHeight="1">
      <c r="A31" s="27" t="s">
        <v>41</v>
      </c>
      <c r="B31" s="16">
        <f>ROUND((-B9)*$G$3,2)</f>
        <v>-60187.6</v>
      </c>
      <c r="C31" s="16">
        <f aca="true" t="shared" si="8" ref="C31:N31">ROUND((-C9)*$G$3,2)</f>
        <v>-60187.6</v>
      </c>
      <c r="D31" s="16">
        <f t="shared" si="8"/>
        <v>-45034</v>
      </c>
      <c r="E31" s="16">
        <f t="shared" si="8"/>
        <v>-9706.4</v>
      </c>
      <c r="F31" s="16">
        <f t="shared" si="8"/>
        <v>-29260</v>
      </c>
      <c r="G31" s="16">
        <f t="shared" si="8"/>
        <v>-50058.8</v>
      </c>
      <c r="H31" s="16">
        <f t="shared" si="8"/>
        <v>-7348</v>
      </c>
      <c r="I31" s="16">
        <f t="shared" si="8"/>
        <v>-52685.6</v>
      </c>
      <c r="J31" s="16">
        <f t="shared" si="8"/>
        <v>-44620.4</v>
      </c>
      <c r="K31" s="16">
        <f t="shared" si="8"/>
        <v>-33391.6</v>
      </c>
      <c r="L31" s="16">
        <f t="shared" si="8"/>
        <v>-31297.2</v>
      </c>
      <c r="M31" s="16">
        <f t="shared" si="8"/>
        <v>-16742</v>
      </c>
      <c r="N31" s="16">
        <f t="shared" si="8"/>
        <v>-14674</v>
      </c>
      <c r="O31" s="32">
        <f aca="true" t="shared" si="9" ref="O31:O50">SUM(B31:N31)</f>
        <v>-455193.2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-6400.47</v>
      </c>
      <c r="C32" s="31">
        <f aca="true" t="shared" si="10" ref="C32:O32">SUM(C33:C43)</f>
        <v>-4693.68</v>
      </c>
      <c r="D32" s="31">
        <f t="shared" si="10"/>
        <v>-4400.32</v>
      </c>
      <c r="E32" s="31">
        <f t="shared" si="10"/>
        <v>-1293.43</v>
      </c>
      <c r="F32" s="31">
        <f t="shared" si="10"/>
        <v>-3946.95</v>
      </c>
      <c r="G32" s="31">
        <f t="shared" si="10"/>
        <v>-5613.74</v>
      </c>
      <c r="H32" s="31">
        <f t="shared" si="10"/>
        <v>-124329.62</v>
      </c>
      <c r="I32" s="31">
        <f t="shared" si="10"/>
        <v>-4213.64</v>
      </c>
      <c r="J32" s="31">
        <f t="shared" si="10"/>
        <v>-4013.63</v>
      </c>
      <c r="K32" s="31">
        <f t="shared" si="10"/>
        <v>-617360.39</v>
      </c>
      <c r="L32" s="31">
        <f t="shared" si="10"/>
        <v>-581093.71</v>
      </c>
      <c r="M32" s="31">
        <f t="shared" si="10"/>
        <v>-2453.51</v>
      </c>
      <c r="N32" s="31">
        <f t="shared" si="10"/>
        <v>-1266.77</v>
      </c>
      <c r="O32" s="31">
        <f t="shared" si="10"/>
        <v>-1361079.86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-108000</v>
      </c>
      <c r="I39" s="33">
        <v>0</v>
      </c>
      <c r="J39" s="33">
        <v>0</v>
      </c>
      <c r="K39" s="33">
        <v>-612000</v>
      </c>
      <c r="L39" s="33">
        <v>-576000</v>
      </c>
      <c r="M39" s="33">
        <v>0</v>
      </c>
      <c r="N39" s="33">
        <v>0</v>
      </c>
      <c r="O39" s="33">
        <f t="shared" si="9"/>
        <v>-1296000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-6400.47</v>
      </c>
      <c r="C41" s="33">
        <v>-4693.68</v>
      </c>
      <c r="D41" s="33">
        <v>-4400.32</v>
      </c>
      <c r="E41" s="33">
        <v>-1293.43</v>
      </c>
      <c r="F41" s="33">
        <v>-3946.95</v>
      </c>
      <c r="G41" s="33">
        <v>-5613.74</v>
      </c>
      <c r="H41" s="33">
        <v>-1146.75</v>
      </c>
      <c r="I41" s="33">
        <v>-4213.64</v>
      </c>
      <c r="J41" s="33">
        <v>-4013.63</v>
      </c>
      <c r="K41" s="33">
        <v>-5360.39</v>
      </c>
      <c r="L41" s="33">
        <v>-5093.71</v>
      </c>
      <c r="M41" s="33">
        <v>-2453.51</v>
      </c>
      <c r="N41" s="33">
        <v>-1266.77</v>
      </c>
      <c r="O41" s="33">
        <f t="shared" si="9"/>
        <v>-49896.99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-15182.87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-15182.87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-759.14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-759.14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>+B18+B29</f>
        <v>831245.47</v>
      </c>
      <c r="C48" s="36">
        <f>+C18+C29</f>
        <v>576495.5899999999</v>
      </c>
      <c r="D48" s="36">
        <f>+D18+D29</f>
        <v>560149.5200000001</v>
      </c>
      <c r="E48" s="36">
        <f>+E18+E29</f>
        <v>167516.34</v>
      </c>
      <c r="F48" s="36">
        <f>+F18+F29</f>
        <v>511855.0999999999</v>
      </c>
      <c r="G48" s="36">
        <f>+G18+G29</f>
        <v>723135.81</v>
      </c>
      <c r="H48" s="36">
        <f>+H18+H29</f>
        <v>26675.689999999973</v>
      </c>
      <c r="I48" s="36">
        <f>+I18+I29</f>
        <v>535411.27</v>
      </c>
      <c r="J48" s="36">
        <f>+J18+J29</f>
        <v>504133.27</v>
      </c>
      <c r="K48" s="36">
        <f>+K18+K29</f>
        <v>93344.11999999988</v>
      </c>
      <c r="L48" s="36">
        <f>+L18+L29</f>
        <v>95517.07000000007</v>
      </c>
      <c r="M48" s="36">
        <f>+M18+M29</f>
        <v>330385.89</v>
      </c>
      <c r="N48" s="36">
        <f>+N18+N29</f>
        <v>158711.91999999995</v>
      </c>
      <c r="O48" s="36">
        <f>SUM(B48:N48)</f>
        <v>5114577.0600000005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1" ref="B54:O54">SUM(B55:B65)</f>
        <v>831245.46</v>
      </c>
      <c r="C54" s="51">
        <f t="shared" si="11"/>
        <v>576495.5800000001</v>
      </c>
      <c r="D54" s="51">
        <f t="shared" si="11"/>
        <v>560149.52</v>
      </c>
      <c r="E54" s="51">
        <f t="shared" si="11"/>
        <v>167516.34</v>
      </c>
      <c r="F54" s="51">
        <f t="shared" si="11"/>
        <v>511855.1</v>
      </c>
      <c r="G54" s="51">
        <f t="shared" si="11"/>
        <v>723135.81</v>
      </c>
      <c r="H54" s="51">
        <f t="shared" si="11"/>
        <v>26675.68</v>
      </c>
      <c r="I54" s="51">
        <f t="shared" si="11"/>
        <v>535411.28</v>
      </c>
      <c r="J54" s="51">
        <f t="shared" si="11"/>
        <v>504133.27</v>
      </c>
      <c r="K54" s="51">
        <f t="shared" si="11"/>
        <v>93344.12</v>
      </c>
      <c r="L54" s="51">
        <f t="shared" si="11"/>
        <v>95517.08</v>
      </c>
      <c r="M54" s="51">
        <f t="shared" si="11"/>
        <v>330385.9</v>
      </c>
      <c r="N54" s="51">
        <f t="shared" si="11"/>
        <v>158711.92</v>
      </c>
      <c r="O54" s="36">
        <f t="shared" si="11"/>
        <v>5114577.060000001</v>
      </c>
      <c r="Q54"/>
    </row>
    <row r="55" spans="1:18" ht="18.75" customHeight="1">
      <c r="A55" s="26" t="s">
        <v>54</v>
      </c>
      <c r="B55" s="51">
        <v>681803.73</v>
      </c>
      <c r="C55" s="51">
        <v>412281.89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1094085.62</v>
      </c>
      <c r="P55"/>
      <c r="Q55"/>
      <c r="R55" s="43"/>
    </row>
    <row r="56" spans="1:16" ht="18.75" customHeight="1">
      <c r="A56" s="26" t="s">
        <v>55</v>
      </c>
      <c r="B56" s="51">
        <v>149441.73</v>
      </c>
      <c r="C56" s="51">
        <v>164213.69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2" ref="O56:O65">SUM(B56:N56)</f>
        <v>313655.42000000004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560149.52</v>
      </c>
      <c r="E57" s="52">
        <v>0</v>
      </c>
      <c r="F57" s="52">
        <v>0</v>
      </c>
      <c r="G57" s="52">
        <v>0</v>
      </c>
      <c r="H57" s="51">
        <v>26675.68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2"/>
        <v>586825.2000000001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167516.34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2"/>
        <v>167516.34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511855.1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2"/>
        <v>511855.1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723135.81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2"/>
        <v>723135.81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535411.28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2"/>
        <v>535411.28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504133.27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2"/>
        <v>504133.27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93344.12</v>
      </c>
      <c r="L63" s="31">
        <v>95517.08</v>
      </c>
      <c r="M63" s="52">
        <v>0</v>
      </c>
      <c r="N63" s="52">
        <v>0</v>
      </c>
      <c r="O63" s="36">
        <f t="shared" si="12"/>
        <v>188861.2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330385.9</v>
      </c>
      <c r="N64" s="52">
        <v>0</v>
      </c>
      <c r="O64" s="36">
        <f t="shared" si="12"/>
        <v>330385.9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158711.92</v>
      </c>
      <c r="O65" s="55">
        <f t="shared" si="12"/>
        <v>158711.92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2022-04-07T17:19:03Z</dcterms:modified>
  <cp:category/>
  <cp:version/>
  <cp:contentType/>
  <cp:contentStatus/>
</cp:coreProperties>
</file>