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<sst xmlns="http://schemas.openxmlformats.org/spreadsheetml/2006/main" count="76" uniqueCount="75">
  <si>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</si>
  <si>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</si>
  <si>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</si>
  <si>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</si>
  <si>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</si>
  <si>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</si>
  <si>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</si>
  <si>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</si>
  <si>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</si>
  <si>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</si>
  <si>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</si>
  <si>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</si>
  <si>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</si>
  <si>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</si>
  <si>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</si>
  <si>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</si>
  <si>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</si>
  <si>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</si>
  <si>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</si>
  <si>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</si>
  <si>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</si>
  <si>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</si>
  <si>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</si>
  <si>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</si>
  <si>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</si>
  <si>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</si>
  <si>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</si>
  <si>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</si>
  <si>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</si>
  <si>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</si>
  <si>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</si>
  <si>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</si>
  <si>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</si>
  <si>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</si>
  <si>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</si>
  <si>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</si>
  <si>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</si>
  <si>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</si>
  <si>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</si>
  <si>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</si>
  <si>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</si>
  <si>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</si>
  <si>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</si>
  <si>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</si>
  <si>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</si>
  <si>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</si>
  <si>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</si>
  <si>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</si>
  <si>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</si>
  <si>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</si>
  <si>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</si>
  <si>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</si>
  <si>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</si>
  <si>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</si>
  <si>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</si>
  <si>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</si>
  <si>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</si>
  <si>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</si>
  <si>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</si>
  <si>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</si>
  <si>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</si>
  <si>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</si>
  <si>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</si>
  <si>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</si>
  <si>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</si>
  <si>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29/04/22 - VENCIMENTO 06/05/22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</si>
  <si>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</si>
  <si>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</si>
  <si>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</si>
  <si>
    <t>4.6. Remuneração SMGO</t>
  </si>
  <si>
    <t>4.7. Remuneração Manutenção de Validadores</t>
  </si>
  <si>
    <t>4.8. Remuneração Comunicação de Dados por Chip</t>
  </si>
  <si>
    <t>5.2.8. Ajuste de Cronograma (+)</t>
  </si>
  <si>
    <t>5.2.9. Ajuste de Cronograma (-)</t>
  </si>
  <si>
    <t>5.2.10. Desconto do Saldo Remanescente de Investimento em SMGO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</si>
</sst>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65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47</v>
      </c>
      <c r="B4" s="58" t="s">
        <v>46</v>
      </c>
      <c r="C4" s="59"/>
      <c r="D4" s="59"/>
      <c r="E4" s="59"/>
      <c r="F4" s="59"/>
      <c r="G4" s="59"/>
      <c r="H4" s="59"/>
      <c r="I4" s="59"/>
      <c r="J4" s="59"/>
      <c r="K4" s="57" t="s">
        <v>45</v>
      </c>
    </row>
    <row r="5" spans="1:11" ht="43.5" customHeight="1">
      <c r="A5" s="57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57"/>
    </row>
    <row r="6" spans="1:11" ht="18.75" customHeight="1">
      <c r="A6" s="57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57"/>
    </row>
    <row r="7" spans="1:14" ht="16.5" customHeight="1">
      <c r="A7" s="13" t="s">
        <v>33</v>
      </c>
      <c r="B7" s="46">
        <f aca="true" t="shared" si="0" ref="B7:K7">B8+B11</f>
        <v>329854</v>
      </c>
      <c r="C7" s="46">
        <f t="shared" si="0"/>
        <v>268646</v>
      </c>
      <c r="D7" s="46">
        <f t="shared" si="0"/>
        <v>342588</v>
      </c>
      <c r="E7" s="46">
        <f t="shared" si="0"/>
        <v>183519</v>
      </c>
      <c r="F7" s="46">
        <f t="shared" si="0"/>
        <v>226139</v>
      </c>
      <c r="G7" s="46">
        <f t="shared" si="0"/>
        <v>222140</v>
      </c>
      <c r="H7" s="46">
        <f t="shared" si="0"/>
        <v>266286</v>
      </c>
      <c r="I7" s="46">
        <f t="shared" si="0"/>
        <v>376689</v>
      </c>
      <c r="J7" s="46">
        <f t="shared" si="0"/>
        <v>116963</v>
      </c>
      <c r="K7" s="46">
        <f t="shared" si="0"/>
        <v>2332824</v>
      </c>
      <c r="L7" s="45"/>
      <c r="M7"/>
      <c r="N7"/>
    </row>
    <row r="8" spans="1:14" ht="16.5" customHeight="1">
      <c r="A8" s="43" t="s">
        <v>32</v>
      </c>
      <c r="B8" s="44">
        <f aca="true" t="shared" si="1" ref="B8:J8">+B9+B10</f>
        <v>20720</v>
      </c>
      <c r="C8" s="44">
        <f t="shared" si="1"/>
        <v>20901</v>
      </c>
      <c r="D8" s="44">
        <f t="shared" si="1"/>
        <v>21113</v>
      </c>
      <c r="E8" s="44">
        <f t="shared" si="1"/>
        <v>13587</v>
      </c>
      <c r="F8" s="44">
        <f t="shared" si="1"/>
        <v>15224</v>
      </c>
      <c r="G8" s="44">
        <f t="shared" si="1"/>
        <v>8028</v>
      </c>
      <c r="H8" s="44">
        <f t="shared" si="1"/>
        <v>7509</v>
      </c>
      <c r="I8" s="44">
        <f t="shared" si="1"/>
        <v>22535</v>
      </c>
      <c r="J8" s="44">
        <f t="shared" si="1"/>
        <v>4333</v>
      </c>
      <c r="K8" s="37">
        <f>SUM(B8:J8)</f>
        <v>133950</v>
      </c>
      <c r="L8"/>
      <c r="M8"/>
      <c r="N8"/>
    </row>
    <row r="9" spans="1:14" ht="16.5" customHeight="1">
      <c r="A9" s="22" t="s">
        <v>31</v>
      </c>
      <c r="B9" s="44">
        <v>20685</v>
      </c>
      <c r="C9" s="44">
        <v>20894</v>
      </c>
      <c r="D9" s="44">
        <v>21104</v>
      </c>
      <c r="E9" s="44">
        <v>13499</v>
      </c>
      <c r="F9" s="44">
        <v>15212</v>
      </c>
      <c r="G9" s="44">
        <v>8024</v>
      </c>
      <c r="H9" s="44">
        <v>7509</v>
      </c>
      <c r="I9" s="44">
        <v>22452</v>
      </c>
      <c r="J9" s="44">
        <v>4333</v>
      </c>
      <c r="K9" s="37">
        <f>SUM(B9:J9)</f>
        <v>133712</v>
      </c>
      <c r="L9"/>
      <c r="M9"/>
      <c r="N9"/>
    </row>
    <row r="10" spans="1:14" ht="16.5" customHeight="1">
      <c r="A10" s="22" t="s">
        <v>30</v>
      </c>
      <c r="B10" s="44">
        <v>35</v>
      </c>
      <c r="C10" s="44">
        <v>7</v>
      </c>
      <c r="D10" s="44">
        <v>9</v>
      </c>
      <c r="E10" s="44">
        <v>88</v>
      </c>
      <c r="F10" s="44">
        <v>12</v>
      </c>
      <c r="G10" s="44">
        <v>4</v>
      </c>
      <c r="H10" s="44">
        <v>0</v>
      </c>
      <c r="I10" s="44">
        <v>83</v>
      </c>
      <c r="J10" s="44">
        <v>0</v>
      </c>
      <c r="K10" s="37">
        <f>SUM(B10:J10)</f>
        <v>238</v>
      </c>
      <c r="L10"/>
      <c r="M10"/>
      <c r="N10"/>
    </row>
    <row r="11" spans="1:14" ht="16.5" customHeight="1">
      <c r="A11" s="43" t="s">
        <v>29</v>
      </c>
      <c r="B11" s="42">
        <v>309134</v>
      </c>
      <c r="C11" s="42">
        <v>247745</v>
      </c>
      <c r="D11" s="42">
        <v>321475</v>
      </c>
      <c r="E11" s="42">
        <v>169932</v>
      </c>
      <c r="F11" s="42">
        <v>210915</v>
      </c>
      <c r="G11" s="42">
        <v>214112</v>
      </c>
      <c r="H11" s="42">
        <v>258777</v>
      </c>
      <c r="I11" s="42">
        <v>354154</v>
      </c>
      <c r="J11" s="42">
        <v>112630</v>
      </c>
      <c r="K11" s="37">
        <f>SUM(B11:J11)</f>
        <v>2198874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28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66</v>
      </c>
      <c r="B14" s="41">
        <v>0.3186</v>
      </c>
      <c r="C14" s="41">
        <v>0.35</v>
      </c>
      <c r="D14" s="41">
        <v>0.388</v>
      </c>
      <c r="E14" s="41">
        <v>0.3374</v>
      </c>
      <c r="F14" s="41">
        <v>0.357</v>
      </c>
      <c r="G14" s="41">
        <v>0.3606</v>
      </c>
      <c r="H14" s="41">
        <v>0.2872</v>
      </c>
      <c r="I14" s="41">
        <v>0.2901</v>
      </c>
      <c r="J14" s="41">
        <v>0.3282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27</v>
      </c>
      <c r="B16" s="38">
        <v>1.151603239288287</v>
      </c>
      <c r="C16" s="38">
        <v>1.201337950685176</v>
      </c>
      <c r="D16" s="38">
        <v>1.07828646040794</v>
      </c>
      <c r="E16" s="38">
        <v>1.398760941230408</v>
      </c>
      <c r="F16" s="38">
        <v>1.079401540416461</v>
      </c>
      <c r="G16" s="38">
        <v>1.169956112036559</v>
      </c>
      <c r="H16" s="38">
        <v>1.138918592343901</v>
      </c>
      <c r="I16" s="38">
        <v>1.105665503730835</v>
      </c>
      <c r="J16" s="38">
        <v>1.103883371574805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67</v>
      </c>
      <c r="B18" s="35">
        <f>SUM(B19:B26)</f>
        <v>1558148.5899999999</v>
      </c>
      <c r="C18" s="35">
        <f aca="true" t="shared" si="2" ref="C18:J18">SUM(C19:C26)</f>
        <v>1455710.5799999998</v>
      </c>
      <c r="D18" s="35">
        <f t="shared" si="2"/>
        <v>1845691.52</v>
      </c>
      <c r="E18" s="35">
        <f t="shared" si="2"/>
        <v>1115868.5</v>
      </c>
      <c r="F18" s="35">
        <f t="shared" si="2"/>
        <v>1123925.52</v>
      </c>
      <c r="G18" s="35">
        <f t="shared" si="2"/>
        <v>1202194.0899999999</v>
      </c>
      <c r="H18" s="35">
        <f t="shared" si="2"/>
        <v>1127073.49</v>
      </c>
      <c r="I18" s="35">
        <f t="shared" si="2"/>
        <v>1574275.2100000002</v>
      </c>
      <c r="J18" s="35">
        <f t="shared" si="2"/>
        <v>541360.16</v>
      </c>
      <c r="K18" s="35">
        <f>SUM(B18:J18)</f>
        <v>11544247.66</v>
      </c>
      <c r="L18"/>
      <c r="M18"/>
      <c r="N18"/>
    </row>
    <row r="19" spans="1:14" ht="16.5" customHeight="1">
      <c r="A19" s="18" t="s">
        <v>68</v>
      </c>
      <c r="B19" s="60">
        <f>ROUND((B13+B14)*B7,2)</f>
        <v>1316876.12</v>
      </c>
      <c r="C19" s="60">
        <f aca="true" t="shared" si="3" ref="C19:J19">ROUND((C13+C14)*C7,2)</f>
        <v>1178254.49</v>
      </c>
      <c r="D19" s="60">
        <f t="shared" si="3"/>
        <v>1665662.86</v>
      </c>
      <c r="E19" s="60">
        <f t="shared" si="3"/>
        <v>775789.87</v>
      </c>
      <c r="F19" s="60">
        <f t="shared" si="3"/>
        <v>1011632.82</v>
      </c>
      <c r="G19" s="60">
        <f t="shared" si="3"/>
        <v>1003806.23</v>
      </c>
      <c r="H19" s="60">
        <f t="shared" si="3"/>
        <v>958097.03</v>
      </c>
      <c r="I19" s="60">
        <f t="shared" si="3"/>
        <v>1369076.17</v>
      </c>
      <c r="J19" s="60">
        <f t="shared" si="3"/>
        <v>480998.64</v>
      </c>
      <c r="K19" s="30">
        <f>SUM(B19:J19)</f>
        <v>9760194.23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199642.69</v>
      </c>
      <c r="C20" s="30">
        <f t="shared" si="4"/>
        <v>237227.34</v>
      </c>
      <c r="D20" s="30">
        <f t="shared" si="4"/>
        <v>130398.85</v>
      </c>
      <c r="E20" s="30">
        <f t="shared" si="4"/>
        <v>309354.7</v>
      </c>
      <c r="F20" s="30">
        <f t="shared" si="4"/>
        <v>80325.2</v>
      </c>
      <c r="G20" s="30">
        <f t="shared" si="4"/>
        <v>170603</v>
      </c>
      <c r="H20" s="30">
        <f t="shared" si="4"/>
        <v>133097.49</v>
      </c>
      <c r="I20" s="30">
        <f t="shared" si="4"/>
        <v>144664.12</v>
      </c>
      <c r="J20" s="30">
        <f t="shared" si="4"/>
        <v>49967.76</v>
      </c>
      <c r="K20" s="30">
        <f aca="true" t="shared" si="5" ref="K18:K26">SUM(B20:J20)</f>
        <v>1455281.1500000001</v>
      </c>
      <c r="L20"/>
      <c r="M20"/>
      <c r="N20"/>
    </row>
    <row r="21" spans="1:14" ht="16.5" customHeight="1">
      <c r="A21" s="18" t="s">
        <v>25</v>
      </c>
      <c r="B21" s="30">
        <v>37780.13</v>
      </c>
      <c r="C21" s="30">
        <v>35004.92</v>
      </c>
      <c r="D21" s="30">
        <v>42417.92</v>
      </c>
      <c r="E21" s="30">
        <v>26107.49</v>
      </c>
      <c r="F21" s="30">
        <v>28821.44</v>
      </c>
      <c r="G21" s="30">
        <v>24501.95</v>
      </c>
      <c r="H21" s="30">
        <v>31124.74</v>
      </c>
      <c r="I21" s="30">
        <v>55094.6</v>
      </c>
      <c r="J21" s="30">
        <v>13657.52</v>
      </c>
      <c r="K21" s="30">
        <f t="shared" si="5"/>
        <v>294510.71</v>
      </c>
      <c r="L21"/>
      <c r="M21"/>
      <c r="N21"/>
    </row>
    <row r="22" spans="1:14" ht="16.5" customHeight="1">
      <c r="A22" s="18" t="s">
        <v>24</v>
      </c>
      <c r="B22" s="30">
        <v>1524.74</v>
      </c>
      <c r="C22" s="34">
        <v>3049.48</v>
      </c>
      <c r="D22" s="34">
        <v>4574.22</v>
      </c>
      <c r="E22" s="30">
        <v>3049.48</v>
      </c>
      <c r="F22" s="30">
        <v>1524.74</v>
      </c>
      <c r="G22" s="34">
        <v>1524.74</v>
      </c>
      <c r="H22" s="34">
        <v>3049.48</v>
      </c>
      <c r="I22" s="34">
        <v>3049.48</v>
      </c>
      <c r="J22" s="34">
        <v>1524.74</v>
      </c>
      <c r="K22" s="30">
        <f t="shared" si="5"/>
        <v>22871.100000000002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-5594.89</v>
      </c>
      <c r="K23" s="30">
        <f t="shared" si="5"/>
        <v>-5594.89</v>
      </c>
      <c r="L23"/>
      <c r="M23"/>
      <c r="N23"/>
    </row>
    <row r="24" spans="1:14" ht="16.5" customHeight="1">
      <c r="A24" s="61" t="s">
        <v>69</v>
      </c>
      <c r="B24" s="30">
        <v>1222.97</v>
      </c>
      <c r="C24" s="30">
        <v>1141.44</v>
      </c>
      <c r="D24" s="30">
        <v>1448.38</v>
      </c>
      <c r="E24" s="30">
        <v>875.26</v>
      </c>
      <c r="F24" s="30">
        <v>882.46</v>
      </c>
      <c r="G24" s="30">
        <v>942.41</v>
      </c>
      <c r="H24" s="30">
        <v>884.86</v>
      </c>
      <c r="I24" s="30">
        <v>1234.96</v>
      </c>
      <c r="J24" s="30">
        <v>424.44</v>
      </c>
      <c r="K24" s="30">
        <f t="shared" si="5"/>
        <v>9057.18</v>
      </c>
      <c r="L24"/>
      <c r="M24"/>
      <c r="N24"/>
    </row>
    <row r="25" spans="1:14" ht="16.5" customHeight="1">
      <c r="A25" s="61" t="s">
        <v>70</v>
      </c>
      <c r="B25" s="30">
        <v>788.9</v>
      </c>
      <c r="C25" s="30">
        <v>757.95</v>
      </c>
      <c r="D25" s="30">
        <v>873.45</v>
      </c>
      <c r="E25" s="30">
        <v>508.02</v>
      </c>
      <c r="F25" s="30">
        <v>530.54</v>
      </c>
      <c r="G25" s="30">
        <v>603.52</v>
      </c>
      <c r="H25" s="30">
        <v>609.89</v>
      </c>
      <c r="I25" s="30">
        <v>882.04</v>
      </c>
      <c r="J25" s="30">
        <v>277.79</v>
      </c>
      <c r="K25" s="30">
        <f t="shared" si="5"/>
        <v>5832.1</v>
      </c>
      <c r="L25"/>
      <c r="M25"/>
      <c r="N25"/>
    </row>
    <row r="26" spans="1:14" ht="16.5" customHeight="1">
      <c r="A26" s="61" t="s">
        <v>71</v>
      </c>
      <c r="B26" s="30">
        <v>313.04</v>
      </c>
      <c r="C26" s="30">
        <v>274.96</v>
      </c>
      <c r="D26" s="30">
        <v>315.84</v>
      </c>
      <c r="E26" s="30">
        <v>183.68</v>
      </c>
      <c r="F26" s="30">
        <v>208.32</v>
      </c>
      <c r="G26" s="30">
        <v>212.24</v>
      </c>
      <c r="H26" s="30">
        <v>210</v>
      </c>
      <c r="I26" s="30">
        <v>273.84</v>
      </c>
      <c r="J26" s="30">
        <v>104.16</v>
      </c>
      <c r="K26" s="30">
        <f t="shared" si="5"/>
        <v>2096.08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-174201.9</v>
      </c>
      <c r="C29" s="30">
        <f t="shared" si="6"/>
        <v>-105789.98000000001</v>
      </c>
      <c r="D29" s="30">
        <f t="shared" si="6"/>
        <v>-178785.68999999997</v>
      </c>
      <c r="E29" s="30">
        <f t="shared" si="6"/>
        <v>-127394.02999999996</v>
      </c>
      <c r="F29" s="30">
        <f t="shared" si="6"/>
        <v>-82726.35</v>
      </c>
      <c r="G29" s="30">
        <f t="shared" si="6"/>
        <v>-184242.97</v>
      </c>
      <c r="H29" s="30">
        <f t="shared" si="6"/>
        <v>-64649.21000000005</v>
      </c>
      <c r="I29" s="30">
        <f t="shared" si="6"/>
        <v>-131692.82</v>
      </c>
      <c r="J29" s="30">
        <f t="shared" si="6"/>
        <v>-35382.33</v>
      </c>
      <c r="K29" s="30">
        <f aca="true" t="shared" si="7" ref="K29:K40">SUM(B29:J29)</f>
        <v>-1084865.28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-159824.66999999998</v>
      </c>
      <c r="C30" s="30">
        <f t="shared" si="8"/>
        <v>-99442.85</v>
      </c>
      <c r="D30" s="30">
        <f t="shared" si="8"/>
        <v>-113943.05</v>
      </c>
      <c r="E30" s="30">
        <f t="shared" si="8"/>
        <v>-122659.07</v>
      </c>
      <c r="F30" s="30">
        <f t="shared" si="8"/>
        <v>-66932.8</v>
      </c>
      <c r="G30" s="30">
        <f t="shared" si="8"/>
        <v>-123924.78</v>
      </c>
      <c r="H30" s="30">
        <f t="shared" si="8"/>
        <v>-49641.42</v>
      </c>
      <c r="I30" s="30">
        <f t="shared" si="8"/>
        <v>-124696.95000000001</v>
      </c>
      <c r="J30" s="30">
        <f t="shared" si="8"/>
        <v>-27057.96</v>
      </c>
      <c r="K30" s="30">
        <f t="shared" si="7"/>
        <v>-888123.55</v>
      </c>
      <c r="L30"/>
      <c r="M30"/>
      <c r="N30"/>
    </row>
    <row r="31" spans="1:14" s="23" customFormat="1" ht="16.5" customHeight="1">
      <c r="A31" s="29" t="s">
        <v>55</v>
      </c>
      <c r="B31" s="30">
        <f>-ROUND((B9)*$E$3,2)</f>
        <v>-91014</v>
      </c>
      <c r="C31" s="30">
        <f aca="true" t="shared" si="9" ref="C31:J31">-ROUND((C9)*$E$3,2)</f>
        <v>-91933.6</v>
      </c>
      <c r="D31" s="30">
        <f t="shared" si="9"/>
        <v>-92857.6</v>
      </c>
      <c r="E31" s="30">
        <f t="shared" si="9"/>
        <v>-59395.6</v>
      </c>
      <c r="F31" s="30">
        <f t="shared" si="9"/>
        <v>-66932.8</v>
      </c>
      <c r="G31" s="30">
        <f t="shared" si="9"/>
        <v>-35305.6</v>
      </c>
      <c r="H31" s="30">
        <f t="shared" si="9"/>
        <v>-33039.6</v>
      </c>
      <c r="I31" s="30">
        <f t="shared" si="9"/>
        <v>-98788.8</v>
      </c>
      <c r="J31" s="30">
        <f t="shared" si="9"/>
        <v>-19065.2</v>
      </c>
      <c r="K31" s="30">
        <f t="shared" si="7"/>
        <v>-588332.7999999999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-68810.67</v>
      </c>
      <c r="C34" s="30">
        <v>-7509.25</v>
      </c>
      <c r="D34" s="30">
        <v>-21085.45</v>
      </c>
      <c r="E34" s="30">
        <v>-63263.47</v>
      </c>
      <c r="F34" s="26">
        <v>0</v>
      </c>
      <c r="G34" s="30">
        <v>-88619.18</v>
      </c>
      <c r="H34" s="30">
        <v>-16601.82</v>
      </c>
      <c r="I34" s="30">
        <v>-25908.15</v>
      </c>
      <c r="J34" s="30">
        <v>-7992.76</v>
      </c>
      <c r="K34" s="30">
        <f t="shared" si="7"/>
        <v>-299790.75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-14377.23</v>
      </c>
      <c r="C35" s="27">
        <f t="shared" si="10"/>
        <v>-6347.13</v>
      </c>
      <c r="D35" s="27">
        <f t="shared" si="10"/>
        <v>-64842.63999999997</v>
      </c>
      <c r="E35" s="27">
        <f t="shared" si="10"/>
        <v>-4734.959999999945</v>
      </c>
      <c r="F35" s="27">
        <f t="shared" si="10"/>
        <v>-15793.550000000001</v>
      </c>
      <c r="G35" s="27">
        <f t="shared" si="10"/>
        <v>-60318.189999999995</v>
      </c>
      <c r="H35" s="27">
        <f t="shared" si="10"/>
        <v>-15007.790000000052</v>
      </c>
      <c r="I35" s="27">
        <f t="shared" si="10"/>
        <v>-6995.87</v>
      </c>
      <c r="J35" s="27">
        <f t="shared" si="10"/>
        <v>-8324.369999999999</v>
      </c>
      <c r="K35" s="30">
        <f t="shared" si="7"/>
        <v>-196741.72999999998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-20602.08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-5964.2</v>
      </c>
      <c r="K36" s="30">
        <f t="shared" si="7"/>
        <v>-26566.280000000002</v>
      </c>
      <c r="L36"/>
      <c r="M36"/>
      <c r="N36"/>
    </row>
    <row r="37" spans="1:14" ht="16.5" customHeight="1">
      <c r="A37" s="25" t="s">
        <v>15</v>
      </c>
      <c r="B37" s="27">
        <v>-7576.73</v>
      </c>
      <c r="C37" s="27">
        <v>0</v>
      </c>
      <c r="D37" s="27">
        <v>-13412.16</v>
      </c>
      <c r="E37" s="27">
        <v>132.06</v>
      </c>
      <c r="F37" s="27">
        <v>-10886.53</v>
      </c>
      <c r="G37" s="27">
        <v>-55077.81</v>
      </c>
      <c r="H37" s="27">
        <v>-10087.43</v>
      </c>
      <c r="I37" s="27">
        <v>-128.7</v>
      </c>
      <c r="J37" s="27">
        <v>0</v>
      </c>
      <c r="K37" s="30">
        <f t="shared" si="7"/>
        <v>-97037.3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-20000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30">
        <f t="shared" si="7"/>
        <v>-20000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-2774.48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30">
        <f t="shared" si="7"/>
        <v>-2774.48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72</v>
      </c>
      <c r="B43" s="17">
        <v>0</v>
      </c>
      <c r="C43" s="17">
        <v>0</v>
      </c>
      <c r="D43" s="17">
        <v>1350000</v>
      </c>
      <c r="E43" s="17">
        <v>765000</v>
      </c>
      <c r="F43" s="17">
        <v>0</v>
      </c>
      <c r="G43" s="17">
        <v>0</v>
      </c>
      <c r="H43" s="17">
        <v>891000</v>
      </c>
      <c r="I43" s="17">
        <v>0</v>
      </c>
      <c r="J43" s="17">
        <v>0</v>
      </c>
      <c r="K43" s="17">
        <f>SUM(B43:J43)</f>
        <v>3006000</v>
      </c>
      <c r="L43" s="24"/>
      <c r="M43"/>
      <c r="N43"/>
    </row>
    <row r="44" spans="1:14" s="23" customFormat="1" ht="16.5" customHeight="1">
      <c r="A44" s="25" t="s">
        <v>73</v>
      </c>
      <c r="B44" s="17">
        <v>0</v>
      </c>
      <c r="C44" s="17">
        <v>0</v>
      </c>
      <c r="D44" s="17">
        <v>-1350000</v>
      </c>
      <c r="E44" s="17">
        <v>-765000</v>
      </c>
      <c r="F44" s="17">
        <v>0</v>
      </c>
      <c r="G44" s="17">
        <v>0</v>
      </c>
      <c r="H44" s="17">
        <v>-891000</v>
      </c>
      <c r="I44" s="17">
        <v>0</v>
      </c>
      <c r="J44" s="17">
        <v>0</v>
      </c>
      <c r="K44" s="17">
        <f>SUM(B44:J44)</f>
        <v>-3006000</v>
      </c>
      <c r="L44" s="24"/>
      <c r="M44"/>
      <c r="N44"/>
    </row>
    <row r="45" spans="1:14" s="23" customFormat="1" ht="16.5" customHeight="1">
      <c r="A45" s="25" t="s">
        <v>74</v>
      </c>
      <c r="B45" s="17">
        <v>-6800.5</v>
      </c>
      <c r="C45" s="17">
        <v>-6347.13</v>
      </c>
      <c r="D45" s="17">
        <v>-8053.92</v>
      </c>
      <c r="E45" s="17">
        <v>-4867.02</v>
      </c>
      <c r="F45" s="17">
        <v>-4907.02</v>
      </c>
      <c r="G45" s="17">
        <v>-5240.38</v>
      </c>
      <c r="H45" s="17">
        <v>-4920.36</v>
      </c>
      <c r="I45" s="17">
        <v>-6867.17</v>
      </c>
      <c r="J45" s="17">
        <v>-2360.17</v>
      </c>
      <c r="K45" s="17">
        <f>SUM(B45:J45)</f>
        <v>-50363.67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1383946.69</v>
      </c>
      <c r="C49" s="27">
        <f>IF(C18+C29+C50&lt;0,0,C18+C29+C50)</f>
        <v>1349920.5999999999</v>
      </c>
      <c r="D49" s="27">
        <f>IF(D18+D29+D50&lt;0,0,D18+D29+D50)</f>
        <v>1666905.83</v>
      </c>
      <c r="E49" s="27">
        <f>IF(E18+E29+E50&lt;0,0,E18+E29+E50)</f>
        <v>988474.4700000001</v>
      </c>
      <c r="F49" s="27">
        <f>IF(F18+F29+F50&lt;0,0,F18+F29+F50)</f>
        <v>1041199.17</v>
      </c>
      <c r="G49" s="27">
        <f>IF(G18+G29+G50&lt;0,0,G18+G29+G50)</f>
        <v>1017951.1199999999</v>
      </c>
      <c r="H49" s="27">
        <f>IF(H18+H29+H50&lt;0,0,H18+H29+H50)</f>
        <v>1062424.28</v>
      </c>
      <c r="I49" s="27">
        <f>IF(I18+I29+I50&lt;0,0,I18+I29+I50)</f>
        <v>1442582.3900000001</v>
      </c>
      <c r="J49" s="27">
        <f>IF(J18+J29+J50&lt;0,0,J18+J29+J50)</f>
        <v>505977.83</v>
      </c>
      <c r="K49" s="20">
        <f>SUM(B49:J49)</f>
        <v>10459382.38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1383946.68</v>
      </c>
      <c r="C55" s="10">
        <f t="shared" si="11"/>
        <v>1349920.6</v>
      </c>
      <c r="D55" s="10">
        <f t="shared" si="11"/>
        <v>1666905.82</v>
      </c>
      <c r="E55" s="10">
        <f t="shared" si="11"/>
        <v>988474.46</v>
      </c>
      <c r="F55" s="10">
        <f t="shared" si="11"/>
        <v>1041199.17</v>
      </c>
      <c r="G55" s="10">
        <f t="shared" si="11"/>
        <v>1017951.12</v>
      </c>
      <c r="H55" s="10">
        <f t="shared" si="11"/>
        <v>1062424.28</v>
      </c>
      <c r="I55" s="10">
        <f>SUM(I56:I68)</f>
        <v>1442582.3900000001</v>
      </c>
      <c r="J55" s="10">
        <f t="shared" si="11"/>
        <v>505977.83</v>
      </c>
      <c r="K55" s="5">
        <f>SUM(K56:K68)</f>
        <v>10459382.350000001</v>
      </c>
      <c r="L55" s="9"/>
    </row>
    <row r="56" spans="1:11" ht="16.5" customHeight="1">
      <c r="A56" s="7" t="s">
        <v>56</v>
      </c>
      <c r="B56" s="8">
        <v>1209431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1209431</v>
      </c>
    </row>
    <row r="57" spans="1:11" ht="16.5" customHeight="1">
      <c r="A57" s="7" t="s">
        <v>57</v>
      </c>
      <c r="B57" s="8">
        <v>174515.68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174515.68</v>
      </c>
    </row>
    <row r="58" spans="1:11" ht="16.5" customHeight="1">
      <c r="A58" s="7" t="s">
        <v>4</v>
      </c>
      <c r="B58" s="6">
        <v>0</v>
      </c>
      <c r="C58" s="8">
        <v>1349920.6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1349920.6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1666905.82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1666905.82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988474.46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988474.46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1041199.17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1041199.17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1017951.12</v>
      </c>
      <c r="H62" s="6">
        <v>0</v>
      </c>
      <c r="I62" s="6">
        <v>0</v>
      </c>
      <c r="J62" s="6">
        <v>0</v>
      </c>
      <c r="K62" s="5">
        <f t="shared" si="12"/>
        <v>1017951.12</v>
      </c>
    </row>
    <row r="63" spans="1:11" ht="16.5" customHeight="1">
      <c r="A63" s="7" t="s">
        <v>49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1062424.28</v>
      </c>
      <c r="I63" s="6">
        <v>0</v>
      </c>
      <c r="J63" s="6">
        <v>0</v>
      </c>
      <c r="K63" s="5">
        <f t="shared" si="12"/>
        <v>1062424.28</v>
      </c>
    </row>
    <row r="64" spans="1:11" ht="16.5" customHeight="1">
      <c r="A64" s="7" t="s">
        <v>50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533755.48</v>
      </c>
      <c r="J65" s="6">
        <v>0</v>
      </c>
      <c r="K65" s="5">
        <f t="shared" si="12"/>
        <v>533755.48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908826.91</v>
      </c>
      <c r="J66" s="6">
        <v>0</v>
      </c>
      <c r="K66" s="5">
        <f t="shared" si="12"/>
        <v>908826.91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505977.83</v>
      </c>
      <c r="K67" s="5">
        <f t="shared" si="12"/>
        <v>505977.83</v>
      </c>
    </row>
    <row r="68" spans="1:11" ht="18" customHeight="1">
      <c r="A68" s="4" t="s">
        <v>64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2022-05-06T00:13:09Z</dcterms:modified>
  <cp:category/>
  <cp:version/>
  <cp:contentType/>
  <cp:contentStatus/>
</cp:coreProperties>
</file>