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<sst xmlns="http://schemas.openxmlformats.org/spreadsheetml/2006/main" count="76" uniqueCount="75">
  <si>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</si>
  <si>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</si>
  <si>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</si>
  <si>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</si>
  <si>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</si>
  <si>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</si>
  <si>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</si>
  <si>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</si>
  <si>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</si>
  <si>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</si>
  <si>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</si>
  <si>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</si>
  <si>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</si>
  <si>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</si>
  <si>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</si>
  <si>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</si>
  <si>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</si>
  <si>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</si>
  <si>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</si>
  <si>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</si>
  <si>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</si>
  <si>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</si>
  <si>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</si>
  <si>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</si>
  <si>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</si>
  <si>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</si>
  <si>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</si>
  <si>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</si>
  <si>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</si>
  <si>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</si>
  <si>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</si>
  <si>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</si>
  <si>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</si>
  <si>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</si>
  <si>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</si>
  <si>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</si>
  <si>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</si>
  <si>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</si>
  <si>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</si>
  <si>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</si>
  <si>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</si>
  <si>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</si>
  <si>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</si>
  <si>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</si>
  <si>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</si>
  <si>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</si>
  <si>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</si>
  <si>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</si>
  <si>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</si>
  <si>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</si>
  <si>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</si>
  <si>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</si>
  <si>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</si>
  <si>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</si>
  <si>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</si>
  <si>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</si>
  <si>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</si>
  <si>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</si>
  <si>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</si>
  <si>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</si>
  <si>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</si>
  <si>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</si>
  <si>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</si>
  <si>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</si>
  <si>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</si>
  <si>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26/04/22 - VENCIMENTO 03/05/22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</si>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</sst>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47</v>
      </c>
      <c r="B4" s="58" t="s">
        <v>46</v>
      </c>
      <c r="C4" s="59"/>
      <c r="D4" s="59"/>
      <c r="E4" s="59"/>
      <c r="F4" s="59"/>
      <c r="G4" s="59"/>
      <c r="H4" s="59"/>
      <c r="I4" s="59"/>
      <c r="J4" s="59"/>
      <c r="K4" s="57" t="s">
        <v>45</v>
      </c>
    </row>
    <row r="5" spans="1:11" ht="43.5" customHeight="1">
      <c r="A5" s="57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57"/>
    </row>
    <row r="6" spans="1:11" ht="18.75" customHeight="1">
      <c r="A6" s="57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57"/>
    </row>
    <row r="7" spans="1:14" ht="16.5" customHeight="1">
      <c r="A7" s="13" t="s">
        <v>33</v>
      </c>
      <c r="B7" s="46">
        <f aca="true" t="shared" si="0" ref="B7:K7">B8+B11</f>
        <v>337048</v>
      </c>
      <c r="C7" s="46">
        <f t="shared" si="0"/>
        <v>280030</v>
      </c>
      <c r="D7" s="46">
        <f t="shared" si="0"/>
        <v>350283</v>
      </c>
      <c r="E7" s="46">
        <f t="shared" si="0"/>
        <v>188987</v>
      </c>
      <c r="F7" s="46">
        <f t="shared" si="0"/>
        <v>229173</v>
      </c>
      <c r="G7" s="46">
        <f t="shared" si="0"/>
        <v>225472</v>
      </c>
      <c r="H7" s="46">
        <f t="shared" si="0"/>
        <v>272045</v>
      </c>
      <c r="I7" s="46">
        <f t="shared" si="0"/>
        <v>376283</v>
      </c>
      <c r="J7" s="46">
        <f t="shared" si="0"/>
        <v>120481</v>
      </c>
      <c r="K7" s="46">
        <f t="shared" si="0"/>
        <v>2379802</v>
      </c>
      <c r="L7" s="45"/>
      <c r="M7"/>
      <c r="N7"/>
    </row>
    <row r="8" spans="1:14" ht="16.5" customHeight="1">
      <c r="A8" s="43" t="s">
        <v>32</v>
      </c>
      <c r="B8" s="44">
        <f aca="true" t="shared" si="1" ref="B8:J8">+B9+B10</f>
        <v>20597</v>
      </c>
      <c r="C8" s="44">
        <f t="shared" si="1"/>
        <v>20538</v>
      </c>
      <c r="D8" s="44">
        <f t="shared" si="1"/>
        <v>20110</v>
      </c>
      <c r="E8" s="44">
        <f t="shared" si="1"/>
        <v>13407</v>
      </c>
      <c r="F8" s="44">
        <f t="shared" si="1"/>
        <v>14896</v>
      </c>
      <c r="G8" s="44">
        <f t="shared" si="1"/>
        <v>7571</v>
      </c>
      <c r="H8" s="44">
        <f t="shared" si="1"/>
        <v>7419</v>
      </c>
      <c r="I8" s="44">
        <f t="shared" si="1"/>
        <v>21826</v>
      </c>
      <c r="J8" s="44">
        <f t="shared" si="1"/>
        <v>4545</v>
      </c>
      <c r="K8" s="37">
        <f>SUM(B8:J8)</f>
        <v>130909</v>
      </c>
      <c r="L8"/>
      <c r="M8"/>
      <c r="N8"/>
    </row>
    <row r="9" spans="1:14" ht="16.5" customHeight="1">
      <c r="A9" s="22" t="s">
        <v>31</v>
      </c>
      <c r="B9" s="44">
        <v>20567</v>
      </c>
      <c r="C9" s="44">
        <v>20525</v>
      </c>
      <c r="D9" s="44">
        <v>20106</v>
      </c>
      <c r="E9" s="44">
        <v>13306</v>
      </c>
      <c r="F9" s="44">
        <v>14875</v>
      </c>
      <c r="G9" s="44">
        <v>7568</v>
      </c>
      <c r="H9" s="44">
        <v>7419</v>
      </c>
      <c r="I9" s="44">
        <v>21749</v>
      </c>
      <c r="J9" s="44">
        <v>4545</v>
      </c>
      <c r="K9" s="37">
        <f>SUM(B9:J9)</f>
        <v>130660</v>
      </c>
      <c r="L9"/>
      <c r="M9"/>
      <c r="N9"/>
    </row>
    <row r="10" spans="1:14" ht="16.5" customHeight="1">
      <c r="A10" s="22" t="s">
        <v>30</v>
      </c>
      <c r="B10" s="44">
        <v>30</v>
      </c>
      <c r="C10" s="44">
        <v>13</v>
      </c>
      <c r="D10" s="44">
        <v>4</v>
      </c>
      <c r="E10" s="44">
        <v>101</v>
      </c>
      <c r="F10" s="44">
        <v>21</v>
      </c>
      <c r="G10" s="44">
        <v>3</v>
      </c>
      <c r="H10" s="44">
        <v>0</v>
      </c>
      <c r="I10" s="44">
        <v>77</v>
      </c>
      <c r="J10" s="44">
        <v>0</v>
      </c>
      <c r="K10" s="37">
        <f>SUM(B10:J10)</f>
        <v>249</v>
      </c>
      <c r="L10"/>
      <c r="M10"/>
      <c r="N10"/>
    </row>
    <row r="11" spans="1:14" ht="16.5" customHeight="1">
      <c r="A11" s="43" t="s">
        <v>29</v>
      </c>
      <c r="B11" s="42">
        <v>316451</v>
      </c>
      <c r="C11" s="42">
        <v>259492</v>
      </c>
      <c r="D11" s="42">
        <v>330173</v>
      </c>
      <c r="E11" s="42">
        <v>175580</v>
      </c>
      <c r="F11" s="42">
        <v>214277</v>
      </c>
      <c r="G11" s="42">
        <v>217901</v>
      </c>
      <c r="H11" s="42">
        <v>264626</v>
      </c>
      <c r="I11" s="42">
        <v>354457</v>
      </c>
      <c r="J11" s="42">
        <v>115936</v>
      </c>
      <c r="K11" s="37">
        <f>SUM(B11:J11)</f>
        <v>2248893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28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0.3186</v>
      </c>
      <c r="C14" s="41">
        <v>0.35</v>
      </c>
      <c r="D14" s="41">
        <v>0.388</v>
      </c>
      <c r="E14" s="41">
        <v>0.3374</v>
      </c>
      <c r="F14" s="41">
        <v>0.357</v>
      </c>
      <c r="G14" s="41">
        <v>0.3606</v>
      </c>
      <c r="H14" s="41">
        <v>0.2872</v>
      </c>
      <c r="I14" s="41">
        <v>0.2901</v>
      </c>
      <c r="J14" s="41">
        <v>0.3282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27</v>
      </c>
      <c r="B16" s="38">
        <v>1.13483195154436</v>
      </c>
      <c r="C16" s="38">
        <v>1.172624862594273</v>
      </c>
      <c r="D16" s="38">
        <v>1.052595519193434</v>
      </c>
      <c r="E16" s="38">
        <v>1.374919409434796</v>
      </c>
      <c r="F16" s="38">
        <v>1.069956217754546</v>
      </c>
      <c r="G16" s="38">
        <v>1.17395703164424</v>
      </c>
      <c r="H16" s="38">
        <v>1.118119062561108</v>
      </c>
      <c r="I16" s="38">
        <v>1.111435966815679</v>
      </c>
      <c r="J16" s="38">
        <v>1.073875171504881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SUM(B19:B26)</f>
        <v>1568729.2599999998</v>
      </c>
      <c r="C18" s="35">
        <f aca="true" t="shared" si="2" ref="C18:J18">SUM(C19:C26)</f>
        <v>1482993.4500000002</v>
      </c>
      <c r="D18" s="35">
        <f t="shared" si="2"/>
        <v>1841504.94</v>
      </c>
      <c r="E18" s="35">
        <f t="shared" si="2"/>
        <v>1130264.8799999997</v>
      </c>
      <c r="F18" s="35">
        <f t="shared" si="2"/>
        <v>1129134.34</v>
      </c>
      <c r="G18" s="35">
        <f t="shared" si="2"/>
        <v>1224494.63</v>
      </c>
      <c r="H18" s="35">
        <f t="shared" si="2"/>
        <v>1129949.2099999997</v>
      </c>
      <c r="I18" s="35">
        <f t="shared" si="2"/>
        <v>1579847.2800000003</v>
      </c>
      <c r="J18" s="35">
        <f t="shared" si="2"/>
        <v>542437.3300000001</v>
      </c>
      <c r="K18" s="35">
        <f>SUM(B18:J18)</f>
        <v>11629355.319999998</v>
      </c>
      <c r="L18"/>
      <c r="M18"/>
      <c r="N18"/>
    </row>
    <row r="19" spans="1:14" ht="16.5" customHeight="1">
      <c r="A19" s="18" t="s">
        <v>71</v>
      </c>
      <c r="B19" s="60">
        <f>ROUND((B13+B14)*B7,2)</f>
        <v>1345596.73</v>
      </c>
      <c r="C19" s="60">
        <f aca="true" t="shared" si="3" ref="C19:J19">ROUND((C13+C14)*C7,2)</f>
        <v>1228183.58</v>
      </c>
      <c r="D19" s="60">
        <f t="shared" si="3"/>
        <v>1703075.95</v>
      </c>
      <c r="E19" s="60">
        <f t="shared" si="3"/>
        <v>798904.75</v>
      </c>
      <c r="F19" s="60">
        <f t="shared" si="3"/>
        <v>1025205.42</v>
      </c>
      <c r="G19" s="60">
        <f t="shared" si="3"/>
        <v>1018862.87</v>
      </c>
      <c r="H19" s="60">
        <f t="shared" si="3"/>
        <v>978817.91</v>
      </c>
      <c r="I19" s="60">
        <f t="shared" si="3"/>
        <v>1367600.56</v>
      </c>
      <c r="J19" s="60">
        <f t="shared" si="3"/>
        <v>495466.06</v>
      </c>
      <c r="K19" s="30">
        <f>SUM(B19:J19)</f>
        <v>9961713.83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181429.43</v>
      </c>
      <c r="C20" s="30">
        <f t="shared" si="4"/>
        <v>212015.02</v>
      </c>
      <c r="D20" s="30">
        <f t="shared" si="4"/>
        <v>89574.16</v>
      </c>
      <c r="E20" s="30">
        <f t="shared" si="4"/>
        <v>299524.9</v>
      </c>
      <c r="F20" s="30">
        <f t="shared" si="4"/>
        <v>71719.49</v>
      </c>
      <c r="G20" s="30">
        <f t="shared" si="4"/>
        <v>177238.36</v>
      </c>
      <c r="H20" s="30">
        <f t="shared" si="4"/>
        <v>115617.05</v>
      </c>
      <c r="I20" s="30">
        <f t="shared" si="4"/>
        <v>152399.89</v>
      </c>
      <c r="J20" s="30">
        <f t="shared" si="4"/>
        <v>36602.64</v>
      </c>
      <c r="K20" s="30">
        <f aca="true" t="shared" si="5" ref="K20:K26">SUM(B20:J20)</f>
        <v>1336120.9399999997</v>
      </c>
      <c r="L20"/>
      <c r="M20"/>
      <c r="N20"/>
    </row>
    <row r="21" spans="1:14" ht="16.5" customHeight="1">
      <c r="A21" s="18" t="s">
        <v>25</v>
      </c>
      <c r="B21" s="30">
        <v>37858.24</v>
      </c>
      <c r="C21" s="30">
        <v>37588.51</v>
      </c>
      <c r="D21" s="30">
        <v>41659.72</v>
      </c>
      <c r="E21" s="30">
        <v>27216.39</v>
      </c>
      <c r="F21" s="30">
        <v>29068.17</v>
      </c>
      <c r="G21" s="30">
        <v>25100.9</v>
      </c>
      <c r="H21" s="30">
        <v>30767.22</v>
      </c>
      <c r="I21" s="30">
        <v>54413.7</v>
      </c>
      <c r="J21" s="30">
        <v>13634.78</v>
      </c>
      <c r="K21" s="30">
        <f t="shared" si="5"/>
        <v>297307.63</v>
      </c>
      <c r="L21"/>
      <c r="M21"/>
      <c r="N21"/>
    </row>
    <row r="22" spans="1:14" ht="16.5" customHeight="1">
      <c r="A22" s="18" t="s">
        <v>24</v>
      </c>
      <c r="B22" s="30">
        <v>1524.74</v>
      </c>
      <c r="C22" s="34">
        <v>3049.48</v>
      </c>
      <c r="D22" s="34">
        <v>4574.22</v>
      </c>
      <c r="E22" s="30">
        <v>3049.48</v>
      </c>
      <c r="F22" s="30">
        <v>1524.74</v>
      </c>
      <c r="G22" s="34">
        <v>1524.74</v>
      </c>
      <c r="H22" s="34">
        <v>3049.48</v>
      </c>
      <c r="I22" s="34">
        <v>3049.48</v>
      </c>
      <c r="J22" s="34">
        <v>1524.74</v>
      </c>
      <c r="K22" s="30">
        <f t="shared" si="5"/>
        <v>22871.100000000002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-5594.89</v>
      </c>
      <c r="K23" s="30">
        <f t="shared" si="5"/>
        <v>-5594.89</v>
      </c>
      <c r="L23"/>
      <c r="M23"/>
      <c r="N23"/>
    </row>
    <row r="24" spans="1:14" ht="16.5" customHeight="1">
      <c r="A24" s="61" t="s">
        <v>72</v>
      </c>
      <c r="B24" s="30">
        <v>1218.18</v>
      </c>
      <c r="C24" s="30">
        <v>1153.43</v>
      </c>
      <c r="D24" s="30">
        <v>1431.6</v>
      </c>
      <c r="E24" s="30">
        <v>877.66</v>
      </c>
      <c r="F24" s="30">
        <v>877.66</v>
      </c>
      <c r="G24" s="30">
        <v>952</v>
      </c>
      <c r="H24" s="30">
        <v>877.66</v>
      </c>
      <c r="I24" s="30">
        <v>1227.77</v>
      </c>
      <c r="J24" s="30">
        <v>422.05</v>
      </c>
      <c r="K24" s="30">
        <f t="shared" si="5"/>
        <v>9038.009999999998</v>
      </c>
      <c r="L24"/>
      <c r="M24"/>
      <c r="N24"/>
    </row>
    <row r="25" spans="1:14" ht="16.5" customHeight="1">
      <c r="A25" s="61" t="s">
        <v>73</v>
      </c>
      <c r="B25" s="30">
        <v>788.9</v>
      </c>
      <c r="C25" s="30">
        <v>736.31</v>
      </c>
      <c r="D25" s="30">
        <v>873.45</v>
      </c>
      <c r="E25" s="30">
        <v>508.02</v>
      </c>
      <c r="F25" s="30">
        <v>530.54</v>
      </c>
      <c r="G25" s="30">
        <v>603.52</v>
      </c>
      <c r="H25" s="30">
        <v>609.89</v>
      </c>
      <c r="I25" s="30">
        <v>882.04</v>
      </c>
      <c r="J25" s="30">
        <v>277.79</v>
      </c>
      <c r="K25" s="30">
        <f t="shared" si="5"/>
        <v>5810.46</v>
      </c>
      <c r="L25"/>
      <c r="M25"/>
      <c r="N25"/>
    </row>
    <row r="26" spans="1:14" ht="16.5" customHeight="1">
      <c r="A26" s="61" t="s">
        <v>74</v>
      </c>
      <c r="B26" s="30">
        <v>313.04</v>
      </c>
      <c r="C26" s="30">
        <v>267.12</v>
      </c>
      <c r="D26" s="30">
        <v>315.84</v>
      </c>
      <c r="E26" s="30">
        <v>183.68</v>
      </c>
      <c r="F26" s="30">
        <v>208.32</v>
      </c>
      <c r="G26" s="30">
        <v>212.24</v>
      </c>
      <c r="H26" s="30">
        <v>210</v>
      </c>
      <c r="I26" s="30">
        <v>273.84</v>
      </c>
      <c r="J26" s="30">
        <v>104.16</v>
      </c>
      <c r="K26" s="30">
        <f t="shared" si="5"/>
        <v>2088.24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-261479.06</v>
      </c>
      <c r="C29" s="30">
        <f t="shared" si="6"/>
        <v>-103550.15000000001</v>
      </c>
      <c r="D29" s="30">
        <f t="shared" si="6"/>
        <v>1088824.5599999998</v>
      </c>
      <c r="E29" s="30">
        <f t="shared" si="6"/>
        <v>417176.80000000005</v>
      </c>
      <c r="F29" s="30">
        <f t="shared" si="6"/>
        <v>-70330.36</v>
      </c>
      <c r="G29" s="30">
        <f t="shared" si="6"/>
        <v>-252500.07</v>
      </c>
      <c r="H29" s="30">
        <f t="shared" si="6"/>
        <v>814273.54</v>
      </c>
      <c r="I29" s="30">
        <f t="shared" si="6"/>
        <v>-163700.62000000002</v>
      </c>
      <c r="J29" s="30">
        <f t="shared" si="6"/>
        <v>-47182.65</v>
      </c>
      <c r="K29" s="30">
        <f aca="true" t="shared" si="7" ref="K29:K37">SUM(B29:J29)</f>
        <v>1421531.9899999998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-254705.23</v>
      </c>
      <c r="C30" s="30">
        <f t="shared" si="8"/>
        <v>-97136.35</v>
      </c>
      <c r="D30" s="30">
        <f t="shared" si="8"/>
        <v>-142612.78</v>
      </c>
      <c r="E30" s="30">
        <f t="shared" si="8"/>
        <v>-234942.84</v>
      </c>
      <c r="F30" s="30">
        <f t="shared" si="8"/>
        <v>-65450</v>
      </c>
      <c r="G30" s="30">
        <f t="shared" si="8"/>
        <v>-247206.35</v>
      </c>
      <c r="H30" s="30">
        <f t="shared" si="8"/>
        <v>-71846.09999999999</v>
      </c>
      <c r="I30" s="30">
        <f t="shared" si="8"/>
        <v>-156873.45</v>
      </c>
      <c r="J30" s="30">
        <f t="shared" si="8"/>
        <v>-38871.61</v>
      </c>
      <c r="K30" s="30">
        <f t="shared" si="7"/>
        <v>-1309644.71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-90494.8</v>
      </c>
      <c r="C31" s="30">
        <f aca="true" t="shared" si="9" ref="C31:J31">-ROUND((C9)*$E$3,2)</f>
        <v>-90310</v>
      </c>
      <c r="D31" s="30">
        <f t="shared" si="9"/>
        <v>-88466.4</v>
      </c>
      <c r="E31" s="30">
        <f t="shared" si="9"/>
        <v>-58546.4</v>
      </c>
      <c r="F31" s="30">
        <f t="shared" si="9"/>
        <v>-65450</v>
      </c>
      <c r="G31" s="30">
        <f t="shared" si="9"/>
        <v>-33299.2</v>
      </c>
      <c r="H31" s="30">
        <f t="shared" si="9"/>
        <v>-32643.6</v>
      </c>
      <c r="I31" s="30">
        <f t="shared" si="9"/>
        <v>-95695.6</v>
      </c>
      <c r="J31" s="30">
        <f t="shared" si="9"/>
        <v>-19998</v>
      </c>
      <c r="K31" s="30">
        <f t="shared" si="7"/>
        <v>-574904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-1108.8</v>
      </c>
      <c r="C33" s="30">
        <v>-338.8</v>
      </c>
      <c r="D33" s="30">
        <v>-598.4</v>
      </c>
      <c r="E33" s="30">
        <v>0</v>
      </c>
      <c r="F33" s="26">
        <v>0</v>
      </c>
      <c r="G33" s="30">
        <v>-30.8</v>
      </c>
      <c r="H33" s="30">
        <v>-16.55</v>
      </c>
      <c r="I33" s="30">
        <v>-25.82</v>
      </c>
      <c r="J33" s="30">
        <v>-7.97</v>
      </c>
      <c r="K33" s="30">
        <f t="shared" si="7"/>
        <v>-2127.1400000000003</v>
      </c>
      <c r="L33"/>
      <c r="M33"/>
      <c r="N33"/>
    </row>
    <row r="34" spans="1:14" ht="16.5" customHeight="1">
      <c r="A34" s="25" t="s">
        <v>18</v>
      </c>
      <c r="B34" s="30">
        <v>-163101.63</v>
      </c>
      <c r="C34" s="30">
        <v>-6487.55</v>
      </c>
      <c r="D34" s="30">
        <v>-53547.98</v>
      </c>
      <c r="E34" s="30">
        <v>-176396.44</v>
      </c>
      <c r="F34" s="26">
        <v>0</v>
      </c>
      <c r="G34" s="30">
        <v>-213876.35</v>
      </c>
      <c r="H34" s="30">
        <v>-39185.95</v>
      </c>
      <c r="I34" s="30">
        <v>-61152.03</v>
      </c>
      <c r="J34" s="30">
        <v>-18865.64</v>
      </c>
      <c r="K34" s="30">
        <f t="shared" si="7"/>
        <v>-732613.57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-6773.83</v>
      </c>
      <c r="C35" s="27">
        <f t="shared" si="10"/>
        <v>-6413.8</v>
      </c>
      <c r="D35" s="27">
        <f t="shared" si="10"/>
        <v>1231437.3399999999</v>
      </c>
      <c r="E35" s="27">
        <f t="shared" si="10"/>
        <v>652119.64</v>
      </c>
      <c r="F35" s="27">
        <f t="shared" si="10"/>
        <v>-4880.36</v>
      </c>
      <c r="G35" s="27">
        <f t="shared" si="10"/>
        <v>-5293.72</v>
      </c>
      <c r="H35" s="27">
        <f t="shared" si="10"/>
        <v>886119.64</v>
      </c>
      <c r="I35" s="27">
        <f t="shared" si="10"/>
        <v>-6827.17</v>
      </c>
      <c r="J35" s="27">
        <f t="shared" si="10"/>
        <v>-8311.04</v>
      </c>
      <c r="K35" s="30">
        <f t="shared" si="7"/>
        <v>2731176.7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-20602.08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-5964.2</v>
      </c>
      <c r="K36" s="30">
        <f t="shared" si="7"/>
        <v>-26566.280000000002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66</v>
      </c>
      <c r="B43" s="17">
        <v>0</v>
      </c>
      <c r="C43" s="17">
        <v>0</v>
      </c>
      <c r="D43" s="17">
        <v>2610000</v>
      </c>
      <c r="E43" s="17">
        <v>1422000</v>
      </c>
      <c r="F43" s="17">
        <v>0</v>
      </c>
      <c r="G43" s="17">
        <v>0</v>
      </c>
      <c r="H43" s="17">
        <v>1782000</v>
      </c>
      <c r="I43" s="17">
        <v>0</v>
      </c>
      <c r="J43" s="17">
        <v>0</v>
      </c>
      <c r="K43" s="17">
        <f>SUM(B43:J43)</f>
        <v>5814000</v>
      </c>
      <c r="L43" s="24"/>
      <c r="M43"/>
      <c r="N43"/>
    </row>
    <row r="44" spans="1:14" s="23" customFormat="1" ht="16.5" customHeight="1">
      <c r="A44" s="25" t="s">
        <v>67</v>
      </c>
      <c r="B44" s="17">
        <v>0</v>
      </c>
      <c r="C44" s="17">
        <v>0</v>
      </c>
      <c r="D44" s="17">
        <v>-1350000</v>
      </c>
      <c r="E44" s="17">
        <v>-765000</v>
      </c>
      <c r="F44" s="17">
        <v>0</v>
      </c>
      <c r="G44" s="17">
        <v>0</v>
      </c>
      <c r="H44" s="17">
        <v>-891000</v>
      </c>
      <c r="I44" s="17">
        <v>0</v>
      </c>
      <c r="J44" s="17">
        <v>0</v>
      </c>
      <c r="K44" s="17">
        <f>SUM(B44:J44)</f>
        <v>-3006000</v>
      </c>
      <c r="L44" s="24"/>
      <c r="M44"/>
      <c r="N44"/>
    </row>
    <row r="45" spans="1:14" s="23" customFormat="1" ht="16.5" customHeight="1">
      <c r="A45" s="25" t="s">
        <v>68</v>
      </c>
      <c r="B45" s="17">
        <v>-6773.83</v>
      </c>
      <c r="C45" s="17">
        <v>-6413.8</v>
      </c>
      <c r="D45" s="17">
        <v>-7960.58</v>
      </c>
      <c r="E45" s="17">
        <v>-4880.36</v>
      </c>
      <c r="F45" s="17">
        <v>-4880.36</v>
      </c>
      <c r="G45" s="17">
        <v>-5293.72</v>
      </c>
      <c r="H45" s="17">
        <v>-4880.36</v>
      </c>
      <c r="I45" s="17">
        <v>-6827.17</v>
      </c>
      <c r="J45" s="17">
        <v>-2346.84</v>
      </c>
      <c r="K45" s="17">
        <f>SUM(B45:J45)</f>
        <v>-50257.020000000004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1307250.1999999997</v>
      </c>
      <c r="C49" s="27">
        <f>IF(C18+C29+C50&lt;0,0,C18+C29+C50)</f>
        <v>1379443.3000000003</v>
      </c>
      <c r="D49" s="27">
        <f>IF(D18+D29+D50&lt;0,0,D18+D29+D50)</f>
        <v>2930329.5</v>
      </c>
      <c r="E49" s="27">
        <f>IF(E18+E29+E50&lt;0,0,E18+E29+E50)</f>
        <v>1547441.6799999997</v>
      </c>
      <c r="F49" s="27">
        <f>IF(F18+F29+F50&lt;0,0,F18+F29+F50)</f>
        <v>1058803.98</v>
      </c>
      <c r="G49" s="27">
        <f>IF(G18+G29+G50&lt;0,0,G18+G29+G50)</f>
        <v>971994.5599999998</v>
      </c>
      <c r="H49" s="27">
        <f>IF(H18+H29+H50&lt;0,0,H18+H29+H50)</f>
        <v>1944222.7499999998</v>
      </c>
      <c r="I49" s="27">
        <f>IF(I18+I29+I50&lt;0,0,I18+I29+I50)</f>
        <v>1416146.6600000001</v>
      </c>
      <c r="J49" s="27">
        <f>IF(J18+J29+J50&lt;0,0,J18+J29+J50)</f>
        <v>495254.68000000005</v>
      </c>
      <c r="K49" s="20">
        <f>SUM(B49:J49)</f>
        <v>13050887.31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1307250.2</v>
      </c>
      <c r="C55" s="10">
        <f t="shared" si="11"/>
        <v>1379443.3</v>
      </c>
      <c r="D55" s="10">
        <f t="shared" si="11"/>
        <v>2930329.5</v>
      </c>
      <c r="E55" s="10">
        <f t="shared" si="11"/>
        <v>1547441.67</v>
      </c>
      <c r="F55" s="10">
        <f t="shared" si="11"/>
        <v>1058803.98</v>
      </c>
      <c r="G55" s="10">
        <f t="shared" si="11"/>
        <v>971994.57</v>
      </c>
      <c r="H55" s="10">
        <f t="shared" si="11"/>
        <v>1944222.74</v>
      </c>
      <c r="I55" s="10">
        <f>SUM(I56:I68)</f>
        <v>1416146.65</v>
      </c>
      <c r="J55" s="10">
        <f t="shared" si="11"/>
        <v>495254.69</v>
      </c>
      <c r="K55" s="5">
        <f>SUM(K56:K68)</f>
        <v>13050887.3</v>
      </c>
      <c r="L55" s="9"/>
    </row>
    <row r="56" spans="1:11" ht="16.5" customHeight="1">
      <c r="A56" s="7" t="s">
        <v>56</v>
      </c>
      <c r="B56" s="8">
        <v>1141883.05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1141883.05</v>
      </c>
    </row>
    <row r="57" spans="1:11" ht="16.5" customHeight="1">
      <c r="A57" s="7" t="s">
        <v>57</v>
      </c>
      <c r="B57" s="8">
        <v>165367.15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165367.15</v>
      </c>
    </row>
    <row r="58" spans="1:11" ht="16.5" customHeight="1">
      <c r="A58" s="7" t="s">
        <v>4</v>
      </c>
      <c r="B58" s="6">
        <v>0</v>
      </c>
      <c r="C58" s="8">
        <v>1379443.3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1379443.3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2930329.5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2930329.5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1547441.67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1547441.67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1058803.98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1058803.98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971994.57</v>
      </c>
      <c r="H62" s="6">
        <v>0</v>
      </c>
      <c r="I62" s="6">
        <v>0</v>
      </c>
      <c r="J62" s="6">
        <v>0</v>
      </c>
      <c r="K62" s="5">
        <f t="shared" si="12"/>
        <v>971994.57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1944222.74</v>
      </c>
      <c r="I63" s="6">
        <v>0</v>
      </c>
      <c r="J63" s="6">
        <v>0</v>
      </c>
      <c r="K63" s="5">
        <f t="shared" si="12"/>
        <v>1944222.74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531054.99</v>
      </c>
      <c r="J65" s="6">
        <v>0</v>
      </c>
      <c r="K65" s="5">
        <f t="shared" si="12"/>
        <v>531054.99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885091.66</v>
      </c>
      <c r="J66" s="6">
        <v>0</v>
      </c>
      <c r="K66" s="5">
        <f t="shared" si="12"/>
        <v>885091.66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495254.69</v>
      </c>
      <c r="K67" s="5">
        <f t="shared" si="12"/>
        <v>495254.69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2022-05-03T17:05:32Z</dcterms:modified>
  <cp:category/>
  <cp:version/>
  <cp:contentType/>
  <cp:contentStatus/>
</cp:coreProperties>
</file>