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<sst xmlns="http://schemas.openxmlformats.org/spreadsheetml/2006/main" count="76" uniqueCount="75">
  <si>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</si>
  <si>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</si>
  <si>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</si>
  <si>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</si>
  <si>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</si>
  <si>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</si>
  <si>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</si>
  <si>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</si>
  <si>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</si>
  <si>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</si>
  <si>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</si>
  <si>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</si>
  <si>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</si>
  <si>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</si>
  <si>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</si>
  <si>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</si>
  <si>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</si>
  <si>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</si>
  <si>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</si>
  <si>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</si>
  <si>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</si>
  <si>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</si>
  <si>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</si>
  <si>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</si>
  <si>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</si>
  <si>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</si>
  <si>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</si>
  <si>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</si>
  <si>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</si>
  <si>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</si>
  <si>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</si>
  <si>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</si>
  <si>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</si>
  <si>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</si>
  <si>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</si>
  <si>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</si>
  <si>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</si>
  <si>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</si>
  <si>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</si>
  <si>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</si>
  <si>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</si>
  <si>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</si>
  <si>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</si>
  <si>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</si>
  <si>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</si>
  <si>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</si>
  <si>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</si>
  <si>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</si>
  <si>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</si>
  <si>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</si>
  <si>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</si>
  <si>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</si>
  <si>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</si>
  <si>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</si>
  <si>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</si>
  <si>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</si>
  <si>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</si>
  <si>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</si>
  <si>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</si>
  <si>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</si>
  <si>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</si>
  <si>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</si>
  <si>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</si>
  <si>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</si>
  <si>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</si>
  <si>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23/04/22 - VENCIMENTO 29/04/22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</si>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</sst>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166948</v>
      </c>
      <c r="C7" s="46">
        <f t="shared" si="0"/>
        <v>138592</v>
      </c>
      <c r="D7" s="46">
        <f t="shared" si="0"/>
        <v>194465</v>
      </c>
      <c r="E7" s="46">
        <f t="shared" si="0"/>
        <v>92044</v>
      </c>
      <c r="F7" s="46">
        <f t="shared" si="0"/>
        <v>127146</v>
      </c>
      <c r="G7" s="46">
        <f t="shared" si="0"/>
        <v>138328</v>
      </c>
      <c r="H7" s="46">
        <f t="shared" si="0"/>
        <v>161169</v>
      </c>
      <c r="I7" s="46">
        <f t="shared" si="0"/>
        <v>202418</v>
      </c>
      <c r="J7" s="46">
        <f t="shared" si="0"/>
        <v>49760</v>
      </c>
      <c r="K7" s="46">
        <f t="shared" si="0"/>
        <v>1270870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13523</v>
      </c>
      <c r="C8" s="44">
        <f t="shared" si="1"/>
        <v>16571</v>
      </c>
      <c r="D8" s="44">
        <f t="shared" si="1"/>
        <v>15508</v>
      </c>
      <c r="E8" s="44">
        <f t="shared" si="1"/>
        <v>8695</v>
      </c>
      <c r="F8" s="44">
        <f t="shared" si="1"/>
        <v>9747</v>
      </c>
      <c r="G8" s="44">
        <f t="shared" si="1"/>
        <v>6176</v>
      </c>
      <c r="H8" s="44">
        <f t="shared" si="1"/>
        <v>5577</v>
      </c>
      <c r="I8" s="44">
        <f t="shared" si="1"/>
        <v>14302</v>
      </c>
      <c r="J8" s="44">
        <f t="shared" si="1"/>
        <v>1969</v>
      </c>
      <c r="K8" s="37">
        <f>SUM(B8:J8)</f>
        <v>92068</v>
      </c>
      <c r="L8"/>
      <c r="M8"/>
      <c r="N8"/>
    </row>
    <row r="9" spans="1:14" ht="16.5" customHeight="1">
      <c r="A9" s="22" t="s">
        <v>31</v>
      </c>
      <c r="B9" s="44">
        <v>13499</v>
      </c>
      <c r="C9" s="44">
        <v>16569</v>
      </c>
      <c r="D9" s="44">
        <v>15505</v>
      </c>
      <c r="E9" s="44">
        <v>8631</v>
      </c>
      <c r="F9" s="44">
        <v>9735</v>
      </c>
      <c r="G9" s="44">
        <v>6176</v>
      </c>
      <c r="H9" s="44">
        <v>5577</v>
      </c>
      <c r="I9" s="44">
        <v>14284</v>
      </c>
      <c r="J9" s="44">
        <v>1969</v>
      </c>
      <c r="K9" s="37">
        <f>SUM(B9:J9)</f>
        <v>91945</v>
      </c>
      <c r="L9"/>
      <c r="M9"/>
      <c r="N9"/>
    </row>
    <row r="10" spans="1:14" ht="16.5" customHeight="1">
      <c r="A10" s="22" t="s">
        <v>30</v>
      </c>
      <c r="B10" s="44">
        <v>24</v>
      </c>
      <c r="C10" s="44">
        <v>2</v>
      </c>
      <c r="D10" s="44">
        <v>3</v>
      </c>
      <c r="E10" s="44">
        <v>64</v>
      </c>
      <c r="F10" s="44">
        <v>12</v>
      </c>
      <c r="G10" s="44">
        <v>0</v>
      </c>
      <c r="H10" s="44">
        <v>0</v>
      </c>
      <c r="I10" s="44">
        <v>18</v>
      </c>
      <c r="J10" s="44">
        <v>0</v>
      </c>
      <c r="K10" s="37">
        <f>SUM(B10:J10)</f>
        <v>123</v>
      </c>
      <c r="L10"/>
      <c r="M10"/>
      <c r="N10"/>
    </row>
    <row r="11" spans="1:14" ht="16.5" customHeight="1">
      <c r="A11" s="43" t="s">
        <v>29</v>
      </c>
      <c r="B11" s="42">
        <v>153425</v>
      </c>
      <c r="C11" s="42">
        <v>122021</v>
      </c>
      <c r="D11" s="42">
        <v>178957</v>
      </c>
      <c r="E11" s="42">
        <v>83349</v>
      </c>
      <c r="F11" s="42">
        <v>117399</v>
      </c>
      <c r="G11" s="42">
        <v>132152</v>
      </c>
      <c r="H11" s="42">
        <v>155592</v>
      </c>
      <c r="I11" s="42">
        <v>188116</v>
      </c>
      <c r="J11" s="42">
        <v>47791</v>
      </c>
      <c r="K11" s="37">
        <f>SUM(B11:J11)</f>
        <v>1178802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1.448712020108652</v>
      </c>
      <c r="C16" s="38">
        <v>1.537332958096075</v>
      </c>
      <c r="D16" s="38">
        <v>1.309549621237823</v>
      </c>
      <c r="E16" s="38">
        <v>1.729256180938584</v>
      </c>
      <c r="F16" s="38">
        <v>1.34083489577589</v>
      </c>
      <c r="G16" s="38">
        <v>1.365912668662357</v>
      </c>
      <c r="H16" s="38">
        <v>1.324178394989492</v>
      </c>
      <c r="I16" s="38">
        <v>1.363581515741154</v>
      </c>
      <c r="J16" s="38">
        <v>1.360590590261473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989434.41</v>
      </c>
      <c r="C18" s="35">
        <f aca="true" t="shared" si="2" ref="C18:J18">SUM(C19:C26)</f>
        <v>964225.9000000001</v>
      </c>
      <c r="D18" s="35">
        <f t="shared" si="2"/>
        <v>1274614.67</v>
      </c>
      <c r="E18" s="35">
        <f t="shared" si="2"/>
        <v>694110.34</v>
      </c>
      <c r="F18" s="35">
        <f t="shared" si="2"/>
        <v>785027.3099999999</v>
      </c>
      <c r="G18" s="35">
        <f t="shared" si="2"/>
        <v>874033.75</v>
      </c>
      <c r="H18" s="35">
        <f t="shared" si="2"/>
        <v>795637.56</v>
      </c>
      <c r="I18" s="35">
        <f t="shared" si="2"/>
        <v>1041194.25</v>
      </c>
      <c r="J18" s="35">
        <f t="shared" si="2"/>
        <v>282909.98</v>
      </c>
      <c r="K18" s="35">
        <f>SUM(B18:J18)</f>
        <v>7701188.17</v>
      </c>
      <c r="L18"/>
      <c r="M18"/>
      <c r="N18"/>
    </row>
    <row r="19" spans="1:14" ht="16.5" customHeight="1">
      <c r="A19" s="18" t="s">
        <v>71</v>
      </c>
      <c r="B19" s="60">
        <f>ROUND((B13+B14)*B7,2)</f>
        <v>666506.5</v>
      </c>
      <c r="C19" s="60">
        <f aca="true" t="shared" si="3" ref="C19:J19">ROUND((C13+C14)*C7,2)</f>
        <v>607850.65</v>
      </c>
      <c r="D19" s="60">
        <f t="shared" si="3"/>
        <v>945488.83</v>
      </c>
      <c r="E19" s="60">
        <f t="shared" si="3"/>
        <v>389097.6</v>
      </c>
      <c r="F19" s="60">
        <f t="shared" si="3"/>
        <v>568787.63</v>
      </c>
      <c r="G19" s="60">
        <f t="shared" si="3"/>
        <v>625076.57</v>
      </c>
      <c r="H19" s="60">
        <f t="shared" si="3"/>
        <v>579886.06</v>
      </c>
      <c r="I19" s="60">
        <f t="shared" si="3"/>
        <v>735688.22</v>
      </c>
      <c r="J19" s="60">
        <f t="shared" si="3"/>
        <v>204633.02</v>
      </c>
      <c r="K19" s="30">
        <f>SUM(B19:J19)</f>
        <v>5323015.079999999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299069.48</v>
      </c>
      <c r="C20" s="30">
        <f t="shared" si="4"/>
        <v>326618.19</v>
      </c>
      <c r="D20" s="30">
        <f t="shared" si="4"/>
        <v>292675.71</v>
      </c>
      <c r="E20" s="30">
        <f t="shared" si="4"/>
        <v>283751.83</v>
      </c>
      <c r="F20" s="30">
        <f t="shared" si="4"/>
        <v>193862.67</v>
      </c>
      <c r="G20" s="30">
        <f t="shared" si="4"/>
        <v>228723.44</v>
      </c>
      <c r="H20" s="30">
        <f t="shared" si="4"/>
        <v>187986.53</v>
      </c>
      <c r="I20" s="30">
        <f t="shared" si="4"/>
        <v>267482.64</v>
      </c>
      <c r="J20" s="30">
        <f t="shared" si="4"/>
        <v>73788.74</v>
      </c>
      <c r="K20" s="30">
        <f aca="true" t="shared" si="5" ref="K18:K26">SUM(B20:J20)</f>
        <v>2153959.23</v>
      </c>
      <c r="L20"/>
      <c r="M20"/>
      <c r="N20"/>
    </row>
    <row r="21" spans="1:14" ht="16.5" customHeight="1">
      <c r="A21" s="18" t="s">
        <v>25</v>
      </c>
      <c r="B21" s="30">
        <v>20104.7</v>
      </c>
      <c r="C21" s="30">
        <v>24568.04</v>
      </c>
      <c r="D21" s="30">
        <v>29233.44</v>
      </c>
      <c r="E21" s="30">
        <v>16728.39</v>
      </c>
      <c r="F21" s="30">
        <v>19218.96</v>
      </c>
      <c r="G21" s="30">
        <v>16898.08</v>
      </c>
      <c r="H21" s="30">
        <v>22989.16</v>
      </c>
      <c r="I21" s="30">
        <v>32631.03</v>
      </c>
      <c r="J21" s="30">
        <v>7855.09</v>
      </c>
      <c r="K21" s="30">
        <f t="shared" si="5"/>
        <v>190226.88999999998</v>
      </c>
      <c r="L21"/>
      <c r="M21"/>
      <c r="N21"/>
    </row>
    <row r="22" spans="1:14" ht="16.5" customHeight="1">
      <c r="A22" s="18" t="s">
        <v>24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61" t="s">
        <v>72</v>
      </c>
      <c r="B24" s="30">
        <v>1127.05</v>
      </c>
      <c r="C24" s="30">
        <v>1098.28</v>
      </c>
      <c r="D24" s="30">
        <v>1453.18</v>
      </c>
      <c r="E24" s="30">
        <v>791.34</v>
      </c>
      <c r="F24" s="30">
        <v>894.45</v>
      </c>
      <c r="G24" s="30">
        <v>995.16</v>
      </c>
      <c r="H24" s="30">
        <v>906.44</v>
      </c>
      <c r="I24" s="30">
        <v>1187</v>
      </c>
      <c r="J24" s="30">
        <v>321.33</v>
      </c>
      <c r="K24" s="30">
        <f t="shared" si="5"/>
        <v>8774.23</v>
      </c>
      <c r="L24"/>
      <c r="M24"/>
      <c r="N24"/>
    </row>
    <row r="25" spans="1:14" ht="16.5" customHeight="1">
      <c r="A25" s="61" t="s">
        <v>73</v>
      </c>
      <c r="B25" s="30">
        <v>788.9</v>
      </c>
      <c r="C25" s="30">
        <v>764.06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5838.21</v>
      </c>
      <c r="L25"/>
      <c r="M25"/>
      <c r="N25"/>
    </row>
    <row r="26" spans="1:14" ht="16.5" customHeight="1">
      <c r="A26" s="61" t="s">
        <v>74</v>
      </c>
      <c r="B26" s="30">
        <v>313.04</v>
      </c>
      <c r="C26" s="30">
        <v>277.2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2098.3199999999997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-65662.72</v>
      </c>
      <c r="C29" s="30">
        <f t="shared" si="6"/>
        <v>-79010.71</v>
      </c>
      <c r="D29" s="30">
        <f t="shared" si="6"/>
        <v>-960904.6699999999</v>
      </c>
      <c r="E29" s="30">
        <f t="shared" si="6"/>
        <v>-492376.72000000003</v>
      </c>
      <c r="F29" s="30">
        <f t="shared" si="6"/>
        <v>-47807.7</v>
      </c>
      <c r="G29" s="30">
        <f t="shared" si="6"/>
        <v>-32708.14</v>
      </c>
      <c r="H29" s="30">
        <f t="shared" si="6"/>
        <v>-605579.17</v>
      </c>
      <c r="I29" s="30">
        <f t="shared" si="6"/>
        <v>-69450.08</v>
      </c>
      <c r="J29" s="30">
        <f t="shared" si="6"/>
        <v>-196414.6</v>
      </c>
      <c r="K29" s="30">
        <f aca="true" t="shared" si="7" ref="K29:K37">SUM(B29:J29)</f>
        <v>-2549914.51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-59395.6</v>
      </c>
      <c r="C30" s="30">
        <f t="shared" si="8"/>
        <v>-72903.6</v>
      </c>
      <c r="D30" s="30">
        <f t="shared" si="8"/>
        <v>-68222</v>
      </c>
      <c r="E30" s="30">
        <f t="shared" si="8"/>
        <v>-37976.4</v>
      </c>
      <c r="F30" s="30">
        <f t="shared" si="8"/>
        <v>-42834</v>
      </c>
      <c r="G30" s="30">
        <f t="shared" si="8"/>
        <v>-27174.4</v>
      </c>
      <c r="H30" s="30">
        <f t="shared" si="8"/>
        <v>-24538.8</v>
      </c>
      <c r="I30" s="30">
        <f t="shared" si="8"/>
        <v>-62849.6</v>
      </c>
      <c r="J30" s="30">
        <f t="shared" si="8"/>
        <v>-8663.6</v>
      </c>
      <c r="K30" s="30">
        <f t="shared" si="7"/>
        <v>-404557.99999999994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-59395.6</v>
      </c>
      <c r="C31" s="30">
        <f aca="true" t="shared" si="9" ref="C31:J31">-ROUND((C9)*$E$3,2)</f>
        <v>-72903.6</v>
      </c>
      <c r="D31" s="30">
        <f t="shared" si="9"/>
        <v>-68222</v>
      </c>
      <c r="E31" s="30">
        <f t="shared" si="9"/>
        <v>-37976.4</v>
      </c>
      <c r="F31" s="30">
        <f t="shared" si="9"/>
        <v>-42834</v>
      </c>
      <c r="G31" s="30">
        <f t="shared" si="9"/>
        <v>-27174.4</v>
      </c>
      <c r="H31" s="30">
        <f t="shared" si="9"/>
        <v>-24538.8</v>
      </c>
      <c r="I31" s="30">
        <f t="shared" si="9"/>
        <v>-62849.6</v>
      </c>
      <c r="J31" s="30">
        <f t="shared" si="9"/>
        <v>-8663.6</v>
      </c>
      <c r="K31" s="30">
        <f t="shared" si="7"/>
        <v>-404557.99999999994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-6267.12</v>
      </c>
      <c r="C35" s="27">
        <f t="shared" si="10"/>
        <v>-6107.11</v>
      </c>
      <c r="D35" s="27">
        <f t="shared" si="10"/>
        <v>-892682.6699999999</v>
      </c>
      <c r="E35" s="27">
        <f t="shared" si="10"/>
        <v>-454400.32</v>
      </c>
      <c r="F35" s="27">
        <f t="shared" si="10"/>
        <v>-4973.7</v>
      </c>
      <c r="G35" s="27">
        <f t="shared" si="10"/>
        <v>-5533.74</v>
      </c>
      <c r="H35" s="27">
        <f t="shared" si="10"/>
        <v>-581040.37</v>
      </c>
      <c r="I35" s="27">
        <f t="shared" si="10"/>
        <v>-6600.48</v>
      </c>
      <c r="J35" s="27">
        <f t="shared" si="10"/>
        <v>-187751</v>
      </c>
      <c r="K35" s="30">
        <f t="shared" si="7"/>
        <v>-2145356.51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-180000</v>
      </c>
      <c r="K44" s="17">
        <f>SUM(B44:J44)</f>
        <v>-2070000</v>
      </c>
      <c r="L44" s="24"/>
      <c r="M44"/>
      <c r="N44"/>
    </row>
    <row r="45" spans="1:14" s="23" customFormat="1" ht="16.5" customHeight="1">
      <c r="A45" s="25" t="s">
        <v>68</v>
      </c>
      <c r="B45" s="17">
        <v>-6267.12</v>
      </c>
      <c r="C45" s="17">
        <v>-6107.11</v>
      </c>
      <c r="D45" s="17">
        <v>-8080.59</v>
      </c>
      <c r="E45" s="17">
        <v>-4400.32</v>
      </c>
      <c r="F45" s="17">
        <v>-4973.7</v>
      </c>
      <c r="G45" s="17">
        <v>-5533.74</v>
      </c>
      <c r="H45" s="17">
        <v>-5040.37</v>
      </c>
      <c r="I45" s="17">
        <v>-6600.48</v>
      </c>
      <c r="J45" s="17">
        <v>-1786.8</v>
      </c>
      <c r="K45" s="17">
        <f>SUM(B45:J45)</f>
        <v>-48790.23000000001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923771.6900000001</v>
      </c>
      <c r="C49" s="27">
        <f>IF(C18+C29+C50&lt;0,0,C18+C29+C50)</f>
        <v>885215.1900000002</v>
      </c>
      <c r="D49" s="27">
        <f>IF(D18+D29+D50&lt;0,0,D18+D29+D50)</f>
        <v>313710</v>
      </c>
      <c r="E49" s="27">
        <f>IF(E18+E29+E50&lt;0,0,E18+E29+E50)</f>
        <v>201733.61999999994</v>
      </c>
      <c r="F49" s="27">
        <f>IF(F18+F29+F50&lt;0,0,F18+F29+F50)</f>
        <v>737219.61</v>
      </c>
      <c r="G49" s="27">
        <f>IF(G18+G29+G50&lt;0,0,G18+G29+G50)</f>
        <v>841325.61</v>
      </c>
      <c r="H49" s="27">
        <f>IF(H18+H29+H50&lt;0,0,H18+H29+H50)</f>
        <v>190058.39</v>
      </c>
      <c r="I49" s="27">
        <f>IF(I18+I29+I50&lt;0,0,I18+I29+I50)</f>
        <v>971744.17</v>
      </c>
      <c r="J49" s="27">
        <f>IF(J18+J29+J50&lt;0,0,J18+J29+J50)</f>
        <v>86495.37999999998</v>
      </c>
      <c r="K49" s="20">
        <f>SUM(B49:J49)</f>
        <v>5151273.66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923771.69</v>
      </c>
      <c r="C55" s="10">
        <f t="shared" si="11"/>
        <v>885215.19</v>
      </c>
      <c r="D55" s="10">
        <f t="shared" si="11"/>
        <v>313710</v>
      </c>
      <c r="E55" s="10">
        <f t="shared" si="11"/>
        <v>201733.63</v>
      </c>
      <c r="F55" s="10">
        <f t="shared" si="11"/>
        <v>737219.61</v>
      </c>
      <c r="G55" s="10">
        <f t="shared" si="11"/>
        <v>841325.59</v>
      </c>
      <c r="H55" s="10">
        <f t="shared" si="11"/>
        <v>190058.39</v>
      </c>
      <c r="I55" s="10">
        <f>SUM(I56:I68)</f>
        <v>971744.1699999999</v>
      </c>
      <c r="J55" s="10">
        <f t="shared" si="11"/>
        <v>86495.39</v>
      </c>
      <c r="K55" s="5">
        <f>SUM(K56:K68)</f>
        <v>5151273.659999999</v>
      </c>
      <c r="L55" s="9"/>
    </row>
    <row r="56" spans="1:11" ht="16.5" customHeight="1">
      <c r="A56" s="7" t="s">
        <v>56</v>
      </c>
      <c r="B56" s="8">
        <v>807745.97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807745.97</v>
      </c>
    </row>
    <row r="57" spans="1:11" ht="16.5" customHeight="1">
      <c r="A57" s="7" t="s">
        <v>57</v>
      </c>
      <c r="B57" s="8">
        <v>116025.72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116025.72</v>
      </c>
    </row>
    <row r="58" spans="1:11" ht="16.5" customHeight="1">
      <c r="A58" s="7" t="s">
        <v>4</v>
      </c>
      <c r="B58" s="6">
        <v>0</v>
      </c>
      <c r="C58" s="8">
        <v>885215.19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885215.19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313710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313710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201733.63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201733.63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737219.61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737219.61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841325.59</v>
      </c>
      <c r="H62" s="6">
        <v>0</v>
      </c>
      <c r="I62" s="6">
        <v>0</v>
      </c>
      <c r="J62" s="6">
        <v>0</v>
      </c>
      <c r="K62" s="5">
        <f t="shared" si="12"/>
        <v>841325.59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190058.39</v>
      </c>
      <c r="I63" s="6">
        <v>0</v>
      </c>
      <c r="J63" s="6">
        <v>0</v>
      </c>
      <c r="K63" s="5">
        <f t="shared" si="12"/>
        <v>190058.39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365375.81</v>
      </c>
      <c r="J65" s="6">
        <v>0</v>
      </c>
      <c r="K65" s="5">
        <f t="shared" si="12"/>
        <v>365375.81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606368.36</v>
      </c>
      <c r="J66" s="6">
        <v>0</v>
      </c>
      <c r="K66" s="5">
        <f t="shared" si="12"/>
        <v>606368.36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86495.39</v>
      </c>
      <c r="K67" s="5">
        <f t="shared" si="12"/>
        <v>86495.39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2022-04-29T08:09:58Z</dcterms:modified>
  <cp:category/>
  <cp:version/>
  <cp:contentType/>
  <cp:contentStatus/>
</cp:coreProperties>
</file>