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<sst xmlns="http://schemas.openxmlformats.org/spreadsheetml/2006/main" count="76" uniqueCount="75">
  <si>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</si>
  <si>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</si>
  <si>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</si>
  <si>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</si>
  <si>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</si>
  <si>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</si>
  <si>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</si>
  <si>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</si>
  <si>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</si>
  <si>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</si>
  <si>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</si>
  <si>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</si>
  <si>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</si>
  <si>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</si>
  <si>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</si>
  <si>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</si>
  <si>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</si>
  <si>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</si>
  <si>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</si>
  <si>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</si>
  <si>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</si>
  <si>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</si>
  <si>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</si>
  <si>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</si>
  <si>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</si>
  <si>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</si>
  <si>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</si>
  <si>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</si>
  <si>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</si>
  <si>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</si>
  <si>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</si>
  <si>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</si>
  <si>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</si>
  <si>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</si>
  <si>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</si>
  <si>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</si>
  <si>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</si>
  <si>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</si>
  <si>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</si>
  <si>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</si>
  <si>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</si>
  <si>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</si>
  <si>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</si>
  <si>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</si>
  <si>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</si>
  <si>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</si>
  <si>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</si>
  <si>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</si>
  <si>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</si>
  <si>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</si>
  <si>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</si>
  <si>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</si>
  <si>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</si>
  <si>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</si>
  <si>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</si>
  <si>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</si>
  <si>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</si>
  <si>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</si>
  <si>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</si>
  <si>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</si>
  <si>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</si>
  <si>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</si>
  <si>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</si>
  <si>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</si>
  <si>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</si>
  <si>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22/04/22 - VENCIMENTO 29/04/22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</si>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</sst>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65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47</v>
      </c>
      <c r="B4" s="58" t="s">
        <v>46</v>
      </c>
      <c r="C4" s="59"/>
      <c r="D4" s="59"/>
      <c r="E4" s="59"/>
      <c r="F4" s="59"/>
      <c r="G4" s="59"/>
      <c r="H4" s="59"/>
      <c r="I4" s="59"/>
      <c r="J4" s="59"/>
      <c r="K4" s="57" t="s">
        <v>45</v>
      </c>
    </row>
    <row r="5" spans="1:11" ht="43.5" customHeight="1">
      <c r="A5" s="57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57"/>
    </row>
    <row r="6" spans="1:11" ht="18.75" customHeight="1">
      <c r="A6" s="57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57"/>
    </row>
    <row r="7" spans="1:14" ht="16.5" customHeight="1">
      <c r="A7" s="13" t="s">
        <v>33</v>
      </c>
      <c r="B7" s="46">
        <f aca="true" t="shared" si="0" ref="B7:K7">B8+B11</f>
        <v>249167</v>
      </c>
      <c r="C7" s="46">
        <f t="shared" si="0"/>
        <v>196221</v>
      </c>
      <c r="D7" s="46">
        <f t="shared" si="0"/>
        <v>267205</v>
      </c>
      <c r="E7" s="46">
        <f t="shared" si="0"/>
        <v>138637</v>
      </c>
      <c r="F7" s="46">
        <f t="shared" si="0"/>
        <v>173011</v>
      </c>
      <c r="G7" s="46">
        <f t="shared" si="0"/>
        <v>179687</v>
      </c>
      <c r="H7" s="46">
        <f t="shared" si="0"/>
        <v>218531</v>
      </c>
      <c r="I7" s="46">
        <f t="shared" si="0"/>
        <v>292706</v>
      </c>
      <c r="J7" s="46">
        <f t="shared" si="0"/>
        <v>88120</v>
      </c>
      <c r="K7" s="46">
        <f t="shared" si="0"/>
        <v>1803285</v>
      </c>
      <c r="L7" s="45"/>
      <c r="M7"/>
      <c r="N7"/>
    </row>
    <row r="8" spans="1:14" ht="16.5" customHeight="1">
      <c r="A8" s="43" t="s">
        <v>32</v>
      </c>
      <c r="B8" s="44">
        <f aca="true" t="shared" si="1" ref="B8:J8">+B9+B10</f>
        <v>17172</v>
      </c>
      <c r="C8" s="44">
        <f t="shared" si="1"/>
        <v>17684</v>
      </c>
      <c r="D8" s="44">
        <f t="shared" si="1"/>
        <v>17750</v>
      </c>
      <c r="E8" s="44">
        <f t="shared" si="1"/>
        <v>11225</v>
      </c>
      <c r="F8" s="44">
        <f t="shared" si="1"/>
        <v>12482</v>
      </c>
      <c r="G8" s="44">
        <f t="shared" si="1"/>
        <v>7030</v>
      </c>
      <c r="H8" s="44">
        <f t="shared" si="1"/>
        <v>6768</v>
      </c>
      <c r="I8" s="44">
        <f t="shared" si="1"/>
        <v>18281</v>
      </c>
      <c r="J8" s="44">
        <f t="shared" si="1"/>
        <v>3009</v>
      </c>
      <c r="K8" s="37">
        <f>SUM(B8:J8)</f>
        <v>111401</v>
      </c>
      <c r="L8"/>
      <c r="M8"/>
      <c r="N8"/>
    </row>
    <row r="9" spans="1:14" ht="16.5" customHeight="1">
      <c r="A9" s="22" t="s">
        <v>31</v>
      </c>
      <c r="B9" s="44">
        <v>17144</v>
      </c>
      <c r="C9" s="44">
        <v>17683</v>
      </c>
      <c r="D9" s="44">
        <v>17750</v>
      </c>
      <c r="E9" s="44">
        <v>11128</v>
      </c>
      <c r="F9" s="44">
        <v>12471</v>
      </c>
      <c r="G9" s="44">
        <v>7030</v>
      </c>
      <c r="H9" s="44">
        <v>6768</v>
      </c>
      <c r="I9" s="44">
        <v>18211</v>
      </c>
      <c r="J9" s="44">
        <v>3009</v>
      </c>
      <c r="K9" s="37">
        <f>SUM(B9:J9)</f>
        <v>111194</v>
      </c>
      <c r="L9"/>
      <c r="M9"/>
      <c r="N9"/>
    </row>
    <row r="10" spans="1:14" ht="16.5" customHeight="1">
      <c r="A10" s="22" t="s">
        <v>30</v>
      </c>
      <c r="B10" s="44">
        <v>28</v>
      </c>
      <c r="C10" s="44">
        <v>1</v>
      </c>
      <c r="D10" s="44">
        <v>0</v>
      </c>
      <c r="E10" s="44">
        <v>97</v>
      </c>
      <c r="F10" s="44">
        <v>11</v>
      </c>
      <c r="G10" s="44">
        <v>0</v>
      </c>
      <c r="H10" s="44">
        <v>0</v>
      </c>
      <c r="I10" s="44">
        <v>70</v>
      </c>
      <c r="J10" s="44">
        <v>0</v>
      </c>
      <c r="K10" s="37">
        <f>SUM(B10:J10)</f>
        <v>207</v>
      </c>
      <c r="L10"/>
      <c r="M10"/>
      <c r="N10"/>
    </row>
    <row r="11" spans="1:14" ht="16.5" customHeight="1">
      <c r="A11" s="43" t="s">
        <v>29</v>
      </c>
      <c r="B11" s="42">
        <v>231995</v>
      </c>
      <c r="C11" s="42">
        <v>178537</v>
      </c>
      <c r="D11" s="42">
        <v>249455</v>
      </c>
      <c r="E11" s="42">
        <v>127412</v>
      </c>
      <c r="F11" s="42">
        <v>160529</v>
      </c>
      <c r="G11" s="42">
        <v>172657</v>
      </c>
      <c r="H11" s="42">
        <v>211763</v>
      </c>
      <c r="I11" s="42">
        <v>274425</v>
      </c>
      <c r="J11" s="42">
        <v>85111</v>
      </c>
      <c r="K11" s="37">
        <f>SUM(B11:J11)</f>
        <v>1691884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28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69</v>
      </c>
      <c r="B14" s="41">
        <v>0.3186</v>
      </c>
      <c r="C14" s="41">
        <v>0.35</v>
      </c>
      <c r="D14" s="41">
        <v>0.388</v>
      </c>
      <c r="E14" s="41">
        <v>0.3374</v>
      </c>
      <c r="F14" s="41">
        <v>0.357</v>
      </c>
      <c r="G14" s="41">
        <v>0.3606</v>
      </c>
      <c r="H14" s="41">
        <v>0.2872</v>
      </c>
      <c r="I14" s="41">
        <v>0.2901</v>
      </c>
      <c r="J14" s="41">
        <v>0.3282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27</v>
      </c>
      <c r="B16" s="38">
        <v>1.454282536531723</v>
      </c>
      <c r="C16" s="38">
        <v>1.445630415601437</v>
      </c>
      <c r="D16" s="38">
        <v>1.327778625931569</v>
      </c>
      <c r="E16" s="38">
        <v>1.788423371407348</v>
      </c>
      <c r="F16" s="38">
        <v>1.355405291973559</v>
      </c>
      <c r="G16" s="38">
        <v>1.394751741972131</v>
      </c>
      <c r="H16" s="38">
        <v>1.337863573156639</v>
      </c>
      <c r="I16" s="38">
        <v>1.369494727597544</v>
      </c>
      <c r="J16" s="38">
        <v>1.411546032644833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70</v>
      </c>
      <c r="B18" s="35">
        <f>SUM(B19:B26)</f>
        <v>1487725.7499999998</v>
      </c>
      <c r="C18" s="35">
        <f aca="true" t="shared" si="2" ref="C18:J18">SUM(C19:C26)</f>
        <v>1278801.23</v>
      </c>
      <c r="D18" s="35">
        <f t="shared" si="2"/>
        <v>1773132.92</v>
      </c>
      <c r="E18" s="35">
        <f t="shared" si="2"/>
        <v>1079072.26</v>
      </c>
      <c r="F18" s="35">
        <f t="shared" si="2"/>
        <v>1080638.5599999998</v>
      </c>
      <c r="G18" s="35">
        <f t="shared" si="2"/>
        <v>1160823.5899999999</v>
      </c>
      <c r="H18" s="35">
        <f t="shared" si="2"/>
        <v>1087161.2799999998</v>
      </c>
      <c r="I18" s="35">
        <f t="shared" si="2"/>
        <v>1517718.47</v>
      </c>
      <c r="J18" s="35">
        <f t="shared" si="2"/>
        <v>522042.83999999997</v>
      </c>
      <c r="K18" s="35">
        <f>SUM(B18:J18)</f>
        <v>10987116.899999999</v>
      </c>
      <c r="L18"/>
      <c r="M18"/>
      <c r="N18"/>
    </row>
    <row r="19" spans="1:14" ht="16.5" customHeight="1">
      <c r="A19" s="18" t="s">
        <v>71</v>
      </c>
      <c r="B19" s="60">
        <f>ROUND((B13+B14)*B7,2)</f>
        <v>994749.41</v>
      </c>
      <c r="C19" s="60">
        <f aca="true" t="shared" si="3" ref="C19:J19">ROUND((C13+C14)*C7,2)</f>
        <v>860605.68</v>
      </c>
      <c r="D19" s="60">
        <f t="shared" si="3"/>
        <v>1299150.71</v>
      </c>
      <c r="E19" s="60">
        <f t="shared" si="3"/>
        <v>586060.19</v>
      </c>
      <c r="F19" s="60">
        <f t="shared" si="3"/>
        <v>773964.71</v>
      </c>
      <c r="G19" s="60">
        <f t="shared" si="3"/>
        <v>811969.62</v>
      </c>
      <c r="H19" s="60">
        <f t="shared" si="3"/>
        <v>786274.54</v>
      </c>
      <c r="I19" s="60">
        <f t="shared" si="3"/>
        <v>1063839.96</v>
      </c>
      <c r="J19" s="60">
        <f t="shared" si="3"/>
        <v>362384.69</v>
      </c>
      <c r="K19" s="30">
        <f>SUM(B19:J19)</f>
        <v>7538999.51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451897.29</v>
      </c>
      <c r="C20" s="30">
        <f t="shared" si="4"/>
        <v>383512.07</v>
      </c>
      <c r="D20" s="30">
        <f t="shared" si="4"/>
        <v>425833.83</v>
      </c>
      <c r="E20" s="30">
        <f t="shared" si="4"/>
        <v>462063.55</v>
      </c>
      <c r="F20" s="30">
        <f t="shared" si="4"/>
        <v>275071.15</v>
      </c>
      <c r="G20" s="30">
        <f t="shared" si="4"/>
        <v>320526.42</v>
      </c>
      <c r="H20" s="30">
        <f t="shared" si="4"/>
        <v>265653.53</v>
      </c>
      <c r="I20" s="30">
        <f t="shared" si="4"/>
        <v>393083.26</v>
      </c>
      <c r="J20" s="30">
        <f t="shared" si="4"/>
        <v>149137.98</v>
      </c>
      <c r="K20" s="30">
        <f aca="true" t="shared" si="5" ref="K18:K26">SUM(B20:J20)</f>
        <v>3126779.0799999996</v>
      </c>
      <c r="L20"/>
      <c r="M20"/>
      <c r="N20"/>
    </row>
    <row r="21" spans="1:14" ht="16.5" customHeight="1">
      <c r="A21" s="18" t="s">
        <v>25</v>
      </c>
      <c r="B21" s="30">
        <v>37229.4</v>
      </c>
      <c r="C21" s="30">
        <v>29540.02</v>
      </c>
      <c r="D21" s="30">
        <v>40926.9</v>
      </c>
      <c r="E21" s="30">
        <v>26320.09</v>
      </c>
      <c r="F21" s="30">
        <v>28449.45</v>
      </c>
      <c r="G21" s="30">
        <v>25032.65</v>
      </c>
      <c r="H21" s="30">
        <v>30469.39</v>
      </c>
      <c r="I21" s="30">
        <v>55342.94</v>
      </c>
      <c r="J21" s="30">
        <v>13779.13</v>
      </c>
      <c r="K21" s="30">
        <f t="shared" si="5"/>
        <v>287089.97000000003</v>
      </c>
      <c r="L21"/>
      <c r="M21"/>
      <c r="N21"/>
    </row>
    <row r="22" spans="1:14" ht="16.5" customHeight="1">
      <c r="A22" s="18" t="s">
        <v>24</v>
      </c>
      <c r="B22" s="30">
        <v>1524.74</v>
      </c>
      <c r="C22" s="34">
        <v>3049.48</v>
      </c>
      <c r="D22" s="34">
        <v>4574.22</v>
      </c>
      <c r="E22" s="30">
        <v>3049.48</v>
      </c>
      <c r="F22" s="30">
        <v>1524.74</v>
      </c>
      <c r="G22" s="34">
        <v>1524.74</v>
      </c>
      <c r="H22" s="34">
        <v>3049.48</v>
      </c>
      <c r="I22" s="34">
        <v>3049.48</v>
      </c>
      <c r="J22" s="34">
        <v>1524.74</v>
      </c>
      <c r="K22" s="30">
        <f t="shared" si="5"/>
        <v>22871.100000000002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-5594.89</v>
      </c>
      <c r="K23" s="30">
        <f t="shared" si="5"/>
        <v>-5594.89</v>
      </c>
      <c r="L23"/>
      <c r="M23"/>
      <c r="N23"/>
    </row>
    <row r="24" spans="1:14" ht="16.5" customHeight="1">
      <c r="A24" s="61" t="s">
        <v>72</v>
      </c>
      <c r="B24" s="30">
        <v>1222.97</v>
      </c>
      <c r="C24" s="30">
        <v>1052.72</v>
      </c>
      <c r="D24" s="30">
        <v>1457.97</v>
      </c>
      <c r="E24" s="30">
        <v>887.25</v>
      </c>
      <c r="F24" s="30">
        <v>889.65</v>
      </c>
      <c r="G24" s="30">
        <v>954.4</v>
      </c>
      <c r="H24" s="30">
        <v>894.45</v>
      </c>
      <c r="I24" s="30">
        <v>1246.95</v>
      </c>
      <c r="J24" s="30">
        <v>429.24</v>
      </c>
      <c r="K24" s="30">
        <f t="shared" si="5"/>
        <v>9035.599999999999</v>
      </c>
      <c r="L24"/>
      <c r="M24"/>
      <c r="N24"/>
    </row>
    <row r="25" spans="1:14" ht="16.5" customHeight="1">
      <c r="A25" s="61" t="s">
        <v>73</v>
      </c>
      <c r="B25" s="30">
        <v>788.9</v>
      </c>
      <c r="C25" s="30">
        <v>764.06</v>
      </c>
      <c r="D25" s="30">
        <v>873.45</v>
      </c>
      <c r="E25" s="30">
        <v>508.02</v>
      </c>
      <c r="F25" s="30">
        <v>530.54</v>
      </c>
      <c r="G25" s="30">
        <v>603.52</v>
      </c>
      <c r="H25" s="30">
        <v>609.89</v>
      </c>
      <c r="I25" s="30">
        <v>882.04</v>
      </c>
      <c r="J25" s="30">
        <v>277.79</v>
      </c>
      <c r="K25" s="30">
        <f t="shared" si="5"/>
        <v>5838.21</v>
      </c>
      <c r="L25"/>
      <c r="M25"/>
      <c r="N25"/>
    </row>
    <row r="26" spans="1:14" ht="16.5" customHeight="1">
      <c r="A26" s="61" t="s">
        <v>74</v>
      </c>
      <c r="B26" s="30">
        <v>313.04</v>
      </c>
      <c r="C26" s="30">
        <v>277.2</v>
      </c>
      <c r="D26" s="30">
        <v>315.84</v>
      </c>
      <c r="E26" s="30">
        <v>183.68</v>
      </c>
      <c r="F26" s="30">
        <v>208.32</v>
      </c>
      <c r="G26" s="30">
        <v>212.24</v>
      </c>
      <c r="H26" s="30">
        <v>210</v>
      </c>
      <c r="I26" s="30">
        <v>273.84</v>
      </c>
      <c r="J26" s="30">
        <v>104.16</v>
      </c>
      <c r="K26" s="30">
        <f t="shared" si="5"/>
        <v>2098.3199999999997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-136725.05000000002</v>
      </c>
      <c r="C29" s="30">
        <f t="shared" si="6"/>
        <v>-97347.16</v>
      </c>
      <c r="D29" s="30">
        <f t="shared" si="6"/>
        <v>-999083.16</v>
      </c>
      <c r="E29" s="30">
        <f t="shared" si="6"/>
        <v>-561219.26</v>
      </c>
      <c r="F29" s="30">
        <f t="shared" si="6"/>
        <v>-67039.52</v>
      </c>
      <c r="G29" s="30">
        <f t="shared" si="6"/>
        <v>-148016.26</v>
      </c>
      <c r="H29" s="30">
        <f t="shared" si="6"/>
        <v>-624108.5</v>
      </c>
      <c r="I29" s="30">
        <f t="shared" si="6"/>
        <v>-107866.93999999999</v>
      </c>
      <c r="J29" s="30">
        <f t="shared" si="6"/>
        <v>-208734.27</v>
      </c>
      <c r="K29" s="30">
        <f aca="true" t="shared" si="7" ref="K29:K37">SUM(B29:J29)</f>
        <v>-2950140.12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-127048.01000000001</v>
      </c>
      <c r="C30" s="30">
        <f t="shared" si="8"/>
        <v>-87486.1</v>
      </c>
      <c r="D30" s="30">
        <f t="shared" si="8"/>
        <v>-97524.75</v>
      </c>
      <c r="E30" s="30">
        <f t="shared" si="8"/>
        <v>-106285.57</v>
      </c>
      <c r="F30" s="30">
        <f t="shared" si="8"/>
        <v>-54872.4</v>
      </c>
      <c r="G30" s="30">
        <f t="shared" si="8"/>
        <v>-96657.91</v>
      </c>
      <c r="H30" s="30">
        <f t="shared" si="8"/>
        <v>-42936.8</v>
      </c>
      <c r="I30" s="30">
        <f t="shared" si="8"/>
        <v>-100661.65</v>
      </c>
      <c r="J30" s="30">
        <f t="shared" si="8"/>
        <v>-19574.18</v>
      </c>
      <c r="K30" s="30">
        <f t="shared" si="7"/>
        <v>-733047.3700000001</v>
      </c>
      <c r="L30"/>
      <c r="M30"/>
      <c r="N30"/>
    </row>
    <row r="31" spans="1:14" s="23" customFormat="1" ht="16.5" customHeight="1">
      <c r="A31" s="29" t="s">
        <v>55</v>
      </c>
      <c r="B31" s="30">
        <f>-ROUND((B9)*$E$3,2)</f>
        <v>-75433.6</v>
      </c>
      <c r="C31" s="30">
        <f aca="true" t="shared" si="9" ref="C31:J31">-ROUND((C9)*$E$3,2)</f>
        <v>-77805.2</v>
      </c>
      <c r="D31" s="30">
        <f t="shared" si="9"/>
        <v>-78100</v>
      </c>
      <c r="E31" s="30">
        <f t="shared" si="9"/>
        <v>-48963.2</v>
      </c>
      <c r="F31" s="30">
        <f t="shared" si="9"/>
        <v>-54872.4</v>
      </c>
      <c r="G31" s="30">
        <f t="shared" si="9"/>
        <v>-30932</v>
      </c>
      <c r="H31" s="30">
        <f t="shared" si="9"/>
        <v>-29779.2</v>
      </c>
      <c r="I31" s="30">
        <f t="shared" si="9"/>
        <v>-80128.4</v>
      </c>
      <c r="J31" s="30">
        <f t="shared" si="9"/>
        <v>-13239.6</v>
      </c>
      <c r="K31" s="30">
        <f t="shared" si="7"/>
        <v>-489253.6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-677.6</v>
      </c>
      <c r="C33" s="30">
        <v>-215.6</v>
      </c>
      <c r="D33" s="30">
        <v>-400.4</v>
      </c>
      <c r="E33" s="30">
        <v>-30.8</v>
      </c>
      <c r="F33" s="26">
        <v>0</v>
      </c>
      <c r="G33" s="30">
        <v>0</v>
      </c>
      <c r="H33" s="30">
        <v>-24.82</v>
      </c>
      <c r="I33" s="30">
        <v>-38.74</v>
      </c>
      <c r="J33" s="30">
        <v>-11.95</v>
      </c>
      <c r="K33" s="30">
        <f t="shared" si="7"/>
        <v>-1399.9099999999999</v>
      </c>
      <c r="L33"/>
      <c r="M33"/>
      <c r="N33"/>
    </row>
    <row r="34" spans="1:14" ht="16.5" customHeight="1">
      <c r="A34" s="25" t="s">
        <v>18</v>
      </c>
      <c r="B34" s="30">
        <v>-50936.81</v>
      </c>
      <c r="C34" s="30">
        <v>-9465.3</v>
      </c>
      <c r="D34" s="30">
        <v>-19024.35</v>
      </c>
      <c r="E34" s="30">
        <v>-57291.57</v>
      </c>
      <c r="F34" s="26">
        <v>0</v>
      </c>
      <c r="G34" s="30">
        <v>-65725.91</v>
      </c>
      <c r="H34" s="30">
        <v>-13132.78</v>
      </c>
      <c r="I34" s="30">
        <v>-20494.51</v>
      </c>
      <c r="J34" s="30">
        <v>-6322.63</v>
      </c>
      <c r="K34" s="30">
        <f t="shared" si="7"/>
        <v>-242393.86000000002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-9677.04</v>
      </c>
      <c r="C35" s="27">
        <f t="shared" si="10"/>
        <v>-9861.060000000001</v>
      </c>
      <c r="D35" s="27">
        <f t="shared" si="10"/>
        <v>-901558.41</v>
      </c>
      <c r="E35" s="27">
        <f t="shared" si="10"/>
        <v>-454933.69</v>
      </c>
      <c r="F35" s="27">
        <f t="shared" si="10"/>
        <v>-12167.119999999999</v>
      </c>
      <c r="G35" s="27">
        <f t="shared" si="10"/>
        <v>-51358.350000000006</v>
      </c>
      <c r="H35" s="27">
        <f t="shared" si="10"/>
        <v>-581171.7</v>
      </c>
      <c r="I35" s="27">
        <f t="shared" si="10"/>
        <v>-7205.29</v>
      </c>
      <c r="J35" s="27">
        <f t="shared" si="10"/>
        <v>-189160.09</v>
      </c>
      <c r="K35" s="30">
        <f t="shared" si="7"/>
        <v>-2217092.75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-20602.08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-5964.2</v>
      </c>
      <c r="K36" s="30">
        <f t="shared" si="7"/>
        <v>-26566.280000000002</v>
      </c>
      <c r="L36"/>
      <c r="M36"/>
      <c r="N36"/>
    </row>
    <row r="37" spans="1:14" ht="16.5" customHeight="1">
      <c r="A37" s="25" t="s">
        <v>15</v>
      </c>
      <c r="B37" s="27">
        <v>-2876.54</v>
      </c>
      <c r="C37" s="27">
        <v>-4007.3</v>
      </c>
      <c r="D37" s="27">
        <v>-8849.07</v>
      </c>
      <c r="E37" s="27">
        <v>0</v>
      </c>
      <c r="F37" s="27">
        <v>-7220.09</v>
      </c>
      <c r="G37" s="27">
        <v>-46051.3</v>
      </c>
      <c r="H37" s="27">
        <v>-198</v>
      </c>
      <c r="I37" s="27">
        <v>-271.45</v>
      </c>
      <c r="J37" s="27">
        <v>-809.05</v>
      </c>
      <c r="K37" s="30">
        <f t="shared" si="7"/>
        <v>-70282.8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66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67</v>
      </c>
      <c r="B44" s="17">
        <v>0</v>
      </c>
      <c r="C44" s="17">
        <v>0</v>
      </c>
      <c r="D44" s="17">
        <v>-864000</v>
      </c>
      <c r="E44" s="17">
        <v>-450000</v>
      </c>
      <c r="F44" s="17">
        <v>0</v>
      </c>
      <c r="G44" s="17">
        <v>0</v>
      </c>
      <c r="H44" s="17">
        <v>-576000</v>
      </c>
      <c r="I44" s="17">
        <v>0</v>
      </c>
      <c r="J44" s="17">
        <v>-180000</v>
      </c>
      <c r="K44" s="17">
        <f>SUM(B44:J44)</f>
        <v>-2070000</v>
      </c>
      <c r="L44" s="24"/>
      <c r="M44"/>
      <c r="N44"/>
    </row>
    <row r="45" spans="1:14" s="23" customFormat="1" ht="16.5" customHeight="1">
      <c r="A45" s="25" t="s">
        <v>68</v>
      </c>
      <c r="B45" s="17">
        <v>-6800.5</v>
      </c>
      <c r="C45" s="17">
        <v>-5853.76</v>
      </c>
      <c r="D45" s="17">
        <v>-8107.26</v>
      </c>
      <c r="E45" s="17">
        <v>-4933.69</v>
      </c>
      <c r="F45" s="17">
        <v>-4947.03</v>
      </c>
      <c r="G45" s="17">
        <v>-5307.05</v>
      </c>
      <c r="H45" s="17">
        <v>-4973.7</v>
      </c>
      <c r="I45" s="17">
        <v>-6933.84</v>
      </c>
      <c r="J45" s="17">
        <v>-2386.84</v>
      </c>
      <c r="K45" s="17">
        <f>SUM(B45:J45)</f>
        <v>-50243.67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1351000.6999999997</v>
      </c>
      <c r="C49" s="27">
        <f>IF(C18+C29+C50&lt;0,0,C18+C29+C50)</f>
        <v>1181454.07</v>
      </c>
      <c r="D49" s="27">
        <f>IF(D18+D29+D50&lt;0,0,D18+D29+D50)</f>
        <v>774049.7599999999</v>
      </c>
      <c r="E49" s="27">
        <f>IF(E18+E29+E50&lt;0,0,E18+E29+E50)</f>
        <v>517853</v>
      </c>
      <c r="F49" s="27">
        <f>IF(F18+F29+F50&lt;0,0,F18+F29+F50)</f>
        <v>1013599.0399999998</v>
      </c>
      <c r="G49" s="27">
        <f>IF(G18+G29+G50&lt;0,0,G18+G29+G50)</f>
        <v>1012807.3299999998</v>
      </c>
      <c r="H49" s="27">
        <f>IF(H18+H29+H50&lt;0,0,H18+H29+H50)</f>
        <v>463052.7799999998</v>
      </c>
      <c r="I49" s="27">
        <f>IF(I18+I29+I50&lt;0,0,I18+I29+I50)</f>
        <v>1409851.53</v>
      </c>
      <c r="J49" s="27">
        <f>IF(J18+J29+J50&lt;0,0,J18+J29+J50)</f>
        <v>313308.56999999995</v>
      </c>
      <c r="K49" s="20">
        <f>SUM(B49:J49)</f>
        <v>8036976.78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1351000.7100000002</v>
      </c>
      <c r="C55" s="10">
        <f t="shared" si="11"/>
        <v>1181454.08</v>
      </c>
      <c r="D55" s="10">
        <f t="shared" si="11"/>
        <v>774049.77</v>
      </c>
      <c r="E55" s="10">
        <f t="shared" si="11"/>
        <v>517853</v>
      </c>
      <c r="F55" s="10">
        <f t="shared" si="11"/>
        <v>1013599.05</v>
      </c>
      <c r="G55" s="10">
        <f t="shared" si="11"/>
        <v>1012807.32</v>
      </c>
      <c r="H55" s="10">
        <f t="shared" si="11"/>
        <v>463052.77</v>
      </c>
      <c r="I55" s="10">
        <f>SUM(I56:I68)</f>
        <v>1409851.52</v>
      </c>
      <c r="J55" s="10">
        <f t="shared" si="11"/>
        <v>313308.57</v>
      </c>
      <c r="K55" s="5">
        <f>SUM(K56:K68)</f>
        <v>8036976.790000001</v>
      </c>
      <c r="L55" s="9"/>
    </row>
    <row r="56" spans="1:11" ht="16.5" customHeight="1">
      <c r="A56" s="7" t="s">
        <v>56</v>
      </c>
      <c r="B56" s="8">
        <v>1181450.12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1181450.12</v>
      </c>
    </row>
    <row r="57" spans="1:11" ht="16.5" customHeight="1">
      <c r="A57" s="7" t="s">
        <v>57</v>
      </c>
      <c r="B57" s="8">
        <v>169550.59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169550.59</v>
      </c>
    </row>
    <row r="58" spans="1:11" ht="16.5" customHeight="1">
      <c r="A58" s="7" t="s">
        <v>4</v>
      </c>
      <c r="B58" s="6">
        <v>0</v>
      </c>
      <c r="C58" s="8">
        <v>1181454.08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1181454.08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774049.77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774049.77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517853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517853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1013599.05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1013599.05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1012807.32</v>
      </c>
      <c r="H62" s="6">
        <v>0</v>
      </c>
      <c r="I62" s="6">
        <v>0</v>
      </c>
      <c r="J62" s="6">
        <v>0</v>
      </c>
      <c r="K62" s="5">
        <f t="shared" si="12"/>
        <v>1012807.32</v>
      </c>
    </row>
    <row r="63" spans="1:11" ht="16.5" customHeight="1">
      <c r="A63" s="7" t="s">
        <v>49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463052.77</v>
      </c>
      <c r="I63" s="6">
        <v>0</v>
      </c>
      <c r="J63" s="6">
        <v>0</v>
      </c>
      <c r="K63" s="5">
        <f t="shared" si="12"/>
        <v>463052.77</v>
      </c>
    </row>
    <row r="64" spans="1:11" ht="16.5" customHeight="1">
      <c r="A64" s="7" t="s">
        <v>50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546740.42</v>
      </c>
      <c r="J65" s="6">
        <v>0</v>
      </c>
      <c r="K65" s="5">
        <f t="shared" si="12"/>
        <v>546740.42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863111.1</v>
      </c>
      <c r="J66" s="6">
        <v>0</v>
      </c>
      <c r="K66" s="5">
        <f t="shared" si="12"/>
        <v>863111.1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313308.57</v>
      </c>
      <c r="K67" s="5">
        <f t="shared" si="12"/>
        <v>313308.57</v>
      </c>
    </row>
    <row r="68" spans="1:11" ht="18" customHeight="1">
      <c r="A68" s="4" t="s">
        <v>64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2022-04-29T08:07:55Z</dcterms:modified>
  <cp:category/>
  <cp:version/>
  <cp:contentType/>
  <cp:contentStatus/>
</cp:coreProperties>
</file>