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<sst xmlns="http://schemas.openxmlformats.org/spreadsheetml/2006/main" count="76" uniqueCount="75">
  <si>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</si>
  <si>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</si>
  <si>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</si>
  <si>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</si>
  <si>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</si>
  <si>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</si>
  <si>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</si>
  <si>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</si>
  <si>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</si>
  <si>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</si>
  <si>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</si>
  <si>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</si>
  <si>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</si>
  <si>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</si>
  <si>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</si>
  <si>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</si>
  <si>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</si>
  <si>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</si>
  <si>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</si>
  <si>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</si>
  <si>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</si>
  <si>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</si>
  <si>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</si>
  <si>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</si>
  <si>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</si>
  <si>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</si>
  <si>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</si>
  <si>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</si>
  <si>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</si>
  <si>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</si>
  <si>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</si>
  <si>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</si>
  <si>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</si>
  <si>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</si>
  <si>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</si>
  <si>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</si>
  <si>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</si>
  <si>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</si>
  <si>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</si>
  <si>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</si>
  <si>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</si>
  <si>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</si>
  <si>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</si>
  <si>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</si>
  <si>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</si>
  <si>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</si>
  <si>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</si>
  <si>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</si>
  <si>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</si>
  <si>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</si>
  <si>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</si>
  <si>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</si>
  <si>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</si>
  <si>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</si>
  <si>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</si>
  <si>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</si>
  <si>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</si>
  <si>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</si>
  <si>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</si>
  <si>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</si>
  <si>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</si>
  <si>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</si>
  <si>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</si>
  <si>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</si>
  <si>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</si>
  <si>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21/04/22 - VENCIMENTO 28/04/22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</si>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</sst>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122093</v>
      </c>
      <c r="C7" s="46">
        <f t="shared" si="0"/>
        <v>98109</v>
      </c>
      <c r="D7" s="46">
        <f t="shared" si="0"/>
        <v>138708</v>
      </c>
      <c r="E7" s="46">
        <f t="shared" si="0"/>
        <v>66617</v>
      </c>
      <c r="F7" s="46">
        <f t="shared" si="0"/>
        <v>98750</v>
      </c>
      <c r="G7" s="46">
        <f t="shared" si="0"/>
        <v>107635</v>
      </c>
      <c r="H7" s="46">
        <f t="shared" si="0"/>
        <v>124106</v>
      </c>
      <c r="I7" s="46">
        <f t="shared" si="0"/>
        <v>159344</v>
      </c>
      <c r="J7" s="46">
        <f t="shared" si="0"/>
        <v>38300</v>
      </c>
      <c r="K7" s="46">
        <f t="shared" si="0"/>
        <v>953662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9641</v>
      </c>
      <c r="C8" s="44">
        <f t="shared" si="1"/>
        <v>9217</v>
      </c>
      <c r="D8" s="44">
        <f t="shared" si="1"/>
        <v>10572</v>
      </c>
      <c r="E8" s="44">
        <f t="shared" si="1"/>
        <v>6042</v>
      </c>
      <c r="F8" s="44">
        <f t="shared" si="1"/>
        <v>7790</v>
      </c>
      <c r="G8" s="44">
        <f t="shared" si="1"/>
        <v>5060</v>
      </c>
      <c r="H8" s="44">
        <f t="shared" si="1"/>
        <v>4308</v>
      </c>
      <c r="I8" s="44">
        <f t="shared" si="1"/>
        <v>11290</v>
      </c>
      <c r="J8" s="44">
        <f t="shared" si="1"/>
        <v>1515</v>
      </c>
      <c r="K8" s="37">
        <f>SUM(B8:J8)</f>
        <v>65435</v>
      </c>
      <c r="L8"/>
      <c r="M8"/>
      <c r="N8"/>
    </row>
    <row r="9" spans="1:14" ht="16.5" customHeight="1">
      <c r="A9" s="22" t="s">
        <v>31</v>
      </c>
      <c r="B9" s="44">
        <v>9623</v>
      </c>
      <c r="C9" s="44">
        <v>9215</v>
      </c>
      <c r="D9" s="44">
        <v>10570</v>
      </c>
      <c r="E9" s="44">
        <v>5985</v>
      </c>
      <c r="F9" s="44">
        <v>7782</v>
      </c>
      <c r="G9" s="44">
        <v>5058</v>
      </c>
      <c r="H9" s="44">
        <v>4308</v>
      </c>
      <c r="I9" s="44">
        <v>11265</v>
      </c>
      <c r="J9" s="44">
        <v>1515</v>
      </c>
      <c r="K9" s="37">
        <f>SUM(B9:J9)</f>
        <v>65321</v>
      </c>
      <c r="L9"/>
      <c r="M9"/>
      <c r="N9"/>
    </row>
    <row r="10" spans="1:14" ht="16.5" customHeight="1">
      <c r="A10" s="22" t="s">
        <v>30</v>
      </c>
      <c r="B10" s="44">
        <v>18</v>
      </c>
      <c r="C10" s="44">
        <v>2</v>
      </c>
      <c r="D10" s="44">
        <v>2</v>
      </c>
      <c r="E10" s="44">
        <v>57</v>
      </c>
      <c r="F10" s="44">
        <v>8</v>
      </c>
      <c r="G10" s="44">
        <v>2</v>
      </c>
      <c r="H10" s="44">
        <v>0</v>
      </c>
      <c r="I10" s="44">
        <v>25</v>
      </c>
      <c r="J10" s="44">
        <v>0</v>
      </c>
      <c r="K10" s="37">
        <f>SUM(B10:J10)</f>
        <v>114</v>
      </c>
      <c r="L10"/>
      <c r="M10"/>
      <c r="N10"/>
    </row>
    <row r="11" spans="1:14" ht="16.5" customHeight="1">
      <c r="A11" s="43" t="s">
        <v>29</v>
      </c>
      <c r="B11" s="42">
        <v>112452</v>
      </c>
      <c r="C11" s="42">
        <v>88892</v>
      </c>
      <c r="D11" s="42">
        <v>128136</v>
      </c>
      <c r="E11" s="42">
        <v>60575</v>
      </c>
      <c r="F11" s="42">
        <v>90960</v>
      </c>
      <c r="G11" s="42">
        <v>102575</v>
      </c>
      <c r="H11" s="42">
        <v>119798</v>
      </c>
      <c r="I11" s="42">
        <v>148054</v>
      </c>
      <c r="J11" s="42">
        <v>36785</v>
      </c>
      <c r="K11" s="37">
        <f>SUM(B11:J11)</f>
        <v>888227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1.101120156531568</v>
      </c>
      <c r="C16" s="38">
        <v>1.163489928137836</v>
      </c>
      <c r="D16" s="38">
        <v>1.064762684397814</v>
      </c>
      <c r="E16" s="38">
        <v>1.345824577034629</v>
      </c>
      <c r="F16" s="38">
        <v>1.083302592562435</v>
      </c>
      <c r="G16" s="38">
        <v>1.171169652388747</v>
      </c>
      <c r="H16" s="38">
        <v>1.122730887478675</v>
      </c>
      <c r="I16" s="38">
        <v>1.100771895332381</v>
      </c>
      <c r="J16" s="38">
        <v>1.051729001526343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SUM(B19:B26)</f>
        <v>557992.7600000001</v>
      </c>
      <c r="C18" s="35">
        <f aca="true" t="shared" si="2" ref="C18:J18">SUM(C19:C26)</f>
        <v>532864.97</v>
      </c>
      <c r="D18" s="35">
        <f t="shared" si="2"/>
        <v>756756.35</v>
      </c>
      <c r="E18" s="35">
        <f t="shared" si="2"/>
        <v>399941.94999999995</v>
      </c>
      <c r="F18" s="35">
        <f t="shared" si="2"/>
        <v>501263.82999999996</v>
      </c>
      <c r="G18" s="35">
        <f t="shared" si="2"/>
        <v>591348.96</v>
      </c>
      <c r="H18" s="35">
        <f t="shared" si="2"/>
        <v>530457.28</v>
      </c>
      <c r="I18" s="35">
        <f t="shared" si="2"/>
        <v>675950.64</v>
      </c>
      <c r="J18" s="35">
        <f t="shared" si="2"/>
        <v>169990.05</v>
      </c>
      <c r="K18" s="35">
        <f>SUM(B18:J18)</f>
        <v>4716566.79</v>
      </c>
      <c r="L18"/>
      <c r="M18"/>
      <c r="N18"/>
    </row>
    <row r="19" spans="1:14" ht="16.5" customHeight="1">
      <c r="A19" s="18" t="s">
        <v>74</v>
      </c>
      <c r="B19" s="61">
        <f>ROUND((B13+B14)*B7,2)</f>
        <v>487431.88</v>
      </c>
      <c r="C19" s="61">
        <f aca="true" t="shared" si="3" ref="C19:J19">ROUND((C13+C14)*C7,2)</f>
        <v>430296.26</v>
      </c>
      <c r="D19" s="61">
        <f t="shared" si="3"/>
        <v>674398.3</v>
      </c>
      <c r="E19" s="61">
        <f t="shared" si="3"/>
        <v>281610.04</v>
      </c>
      <c r="F19" s="61">
        <f t="shared" si="3"/>
        <v>441758.13</v>
      </c>
      <c r="G19" s="61">
        <f t="shared" si="3"/>
        <v>486381.04</v>
      </c>
      <c r="H19" s="61">
        <f t="shared" si="3"/>
        <v>446533.39</v>
      </c>
      <c r="I19" s="61">
        <f t="shared" si="3"/>
        <v>579135.77</v>
      </c>
      <c r="J19" s="61">
        <f t="shared" si="3"/>
        <v>157504.92</v>
      </c>
      <c r="K19" s="30">
        <f>SUM(B19:J19)</f>
        <v>3985049.73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49289.19</v>
      </c>
      <c r="C20" s="30">
        <f t="shared" si="4"/>
        <v>70349.1</v>
      </c>
      <c r="D20" s="30">
        <f t="shared" si="4"/>
        <v>43675.84</v>
      </c>
      <c r="E20" s="30">
        <f t="shared" si="4"/>
        <v>97387.67</v>
      </c>
      <c r="F20" s="30">
        <f t="shared" si="4"/>
        <v>36799.6</v>
      </c>
      <c r="G20" s="30">
        <f t="shared" si="4"/>
        <v>83253.67</v>
      </c>
      <c r="H20" s="30">
        <f t="shared" si="4"/>
        <v>54803.44</v>
      </c>
      <c r="I20" s="30">
        <f t="shared" si="4"/>
        <v>58360.61</v>
      </c>
      <c r="J20" s="30">
        <f t="shared" si="4"/>
        <v>8147.57</v>
      </c>
      <c r="K20" s="30">
        <f aca="true" t="shared" si="5" ref="K18:K26">SUM(B20:J20)</f>
        <v>502066.68999999994</v>
      </c>
      <c r="L20"/>
      <c r="M20"/>
      <c r="N20"/>
    </row>
    <row r="21" spans="1:14" ht="16.5" customHeight="1">
      <c r="A21" s="18" t="s">
        <v>25</v>
      </c>
      <c r="B21" s="30">
        <v>17623.47</v>
      </c>
      <c r="C21" s="30">
        <v>27190.72</v>
      </c>
      <c r="D21" s="30">
        <v>31532.66</v>
      </c>
      <c r="E21" s="30">
        <v>16471.67</v>
      </c>
      <c r="F21" s="30">
        <v>19524.07</v>
      </c>
      <c r="G21" s="30">
        <v>18292.26</v>
      </c>
      <c r="H21" s="30">
        <v>24279.9</v>
      </c>
      <c r="I21" s="30">
        <v>33011.54</v>
      </c>
      <c r="J21" s="30">
        <v>7714.02</v>
      </c>
      <c r="K21" s="30">
        <f t="shared" si="5"/>
        <v>195640.31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0" t="s">
        <v>70</v>
      </c>
      <c r="B24" s="30">
        <v>1021.54</v>
      </c>
      <c r="C24" s="30">
        <v>975.98</v>
      </c>
      <c r="D24" s="30">
        <v>1386.04</v>
      </c>
      <c r="E24" s="30">
        <v>731.39</v>
      </c>
      <c r="F24" s="30">
        <v>918.43</v>
      </c>
      <c r="G24" s="30">
        <v>1081.49</v>
      </c>
      <c r="H24" s="30">
        <v>971.18</v>
      </c>
      <c r="I24" s="30">
        <v>1237.36</v>
      </c>
      <c r="J24" s="30">
        <v>311.74</v>
      </c>
      <c r="K24" s="30">
        <f t="shared" si="5"/>
        <v>8635.15</v>
      </c>
      <c r="L24"/>
      <c r="M24"/>
      <c r="N24"/>
    </row>
    <row r="25" spans="1:14" ht="16.5" customHeight="1">
      <c r="A25" s="60" t="s">
        <v>71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0" t="s">
        <v>72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-48021.61</v>
      </c>
      <c r="C29" s="30">
        <f t="shared" si="6"/>
        <v>-45973.06</v>
      </c>
      <c r="D29" s="30">
        <f t="shared" si="6"/>
        <v>-74817.31</v>
      </c>
      <c r="E29" s="30">
        <f t="shared" si="6"/>
        <v>-237400.96</v>
      </c>
      <c r="F29" s="30">
        <f t="shared" si="6"/>
        <v>-39347.840000000004</v>
      </c>
      <c r="G29" s="30">
        <f t="shared" si="6"/>
        <v>-28268.97</v>
      </c>
      <c r="H29" s="30">
        <f t="shared" si="6"/>
        <v>-24355.59</v>
      </c>
      <c r="I29" s="30">
        <f t="shared" si="6"/>
        <v>-56446.5</v>
      </c>
      <c r="J29" s="30">
        <f t="shared" si="6"/>
        <v>-104363.66</v>
      </c>
      <c r="K29" s="30">
        <f aca="true" t="shared" si="7" ref="K29:K37">SUM(B29:J29)</f>
        <v>-658995.5000000001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-42341.2</v>
      </c>
      <c r="C30" s="30">
        <f t="shared" si="8"/>
        <v>-40546</v>
      </c>
      <c r="D30" s="30">
        <f t="shared" si="8"/>
        <v>-46508</v>
      </c>
      <c r="E30" s="30">
        <f t="shared" si="8"/>
        <v>-26334</v>
      </c>
      <c r="F30" s="30">
        <f t="shared" si="8"/>
        <v>-34240.8</v>
      </c>
      <c r="G30" s="30">
        <f t="shared" si="8"/>
        <v>-22255.2</v>
      </c>
      <c r="H30" s="30">
        <f t="shared" si="8"/>
        <v>-18955.2</v>
      </c>
      <c r="I30" s="30">
        <f t="shared" si="8"/>
        <v>-49566</v>
      </c>
      <c r="J30" s="30">
        <f t="shared" si="8"/>
        <v>-6666</v>
      </c>
      <c r="K30" s="30">
        <f t="shared" si="7"/>
        <v>-287412.4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-42341.2</v>
      </c>
      <c r="C31" s="30">
        <f aca="true" t="shared" si="9" ref="C31:J31">-ROUND((C9)*$E$3,2)</f>
        <v>-40546</v>
      </c>
      <c r="D31" s="30">
        <f t="shared" si="9"/>
        <v>-46508</v>
      </c>
      <c r="E31" s="30">
        <f t="shared" si="9"/>
        <v>-26334</v>
      </c>
      <c r="F31" s="30">
        <f t="shared" si="9"/>
        <v>-34240.8</v>
      </c>
      <c r="G31" s="30">
        <f t="shared" si="9"/>
        <v>-22255.2</v>
      </c>
      <c r="H31" s="30">
        <f t="shared" si="9"/>
        <v>-18955.2</v>
      </c>
      <c r="I31" s="30">
        <f t="shared" si="9"/>
        <v>-49566</v>
      </c>
      <c r="J31" s="30">
        <f t="shared" si="9"/>
        <v>-6666</v>
      </c>
      <c r="K31" s="30">
        <f t="shared" si="7"/>
        <v>-287412.4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-5680.41</v>
      </c>
      <c r="C35" s="27">
        <f t="shared" si="10"/>
        <v>-5427.06</v>
      </c>
      <c r="D35" s="27">
        <f t="shared" si="10"/>
        <v>-28309.31</v>
      </c>
      <c r="E35" s="27">
        <f t="shared" si="10"/>
        <v>-211066.96</v>
      </c>
      <c r="F35" s="27">
        <f t="shared" si="10"/>
        <v>-5107.04</v>
      </c>
      <c r="G35" s="27">
        <f t="shared" si="10"/>
        <v>-6013.77</v>
      </c>
      <c r="H35" s="27">
        <f t="shared" si="10"/>
        <v>-5400.39</v>
      </c>
      <c r="I35" s="27">
        <f t="shared" si="10"/>
        <v>-6880.5</v>
      </c>
      <c r="J35" s="27">
        <f t="shared" si="10"/>
        <v>-97697.66</v>
      </c>
      <c r="K35" s="30">
        <f t="shared" si="7"/>
        <v>-371583.1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0</v>
      </c>
      <c r="E44" s="17">
        <v>-207000</v>
      </c>
      <c r="F44" s="17">
        <v>0</v>
      </c>
      <c r="G44" s="17">
        <v>0</v>
      </c>
      <c r="H44" s="17">
        <v>0</v>
      </c>
      <c r="I44" s="17">
        <v>0</v>
      </c>
      <c r="J44" s="17">
        <v>-90000</v>
      </c>
      <c r="K44" s="17">
        <f>SUM(B44:J44)</f>
        <v>-297000</v>
      </c>
      <c r="L44" s="24"/>
      <c r="M44"/>
      <c r="N44"/>
    </row>
    <row r="45" spans="1:14" s="23" customFormat="1" ht="16.5" customHeight="1">
      <c r="A45" s="25" t="s">
        <v>68</v>
      </c>
      <c r="B45" s="17">
        <v>-5680.41</v>
      </c>
      <c r="C45" s="17">
        <v>-5427.06</v>
      </c>
      <c r="D45" s="17">
        <v>-7707.23</v>
      </c>
      <c r="E45" s="17">
        <v>-4066.96</v>
      </c>
      <c r="F45" s="17">
        <v>-5107.04</v>
      </c>
      <c r="G45" s="17">
        <v>-6013.77</v>
      </c>
      <c r="H45" s="17">
        <v>-5400.39</v>
      </c>
      <c r="I45" s="17">
        <v>-6880.5</v>
      </c>
      <c r="J45" s="17">
        <v>-1733.46</v>
      </c>
      <c r="K45" s="17">
        <f>SUM(B45:J45)</f>
        <v>-48016.82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509971.15000000014</v>
      </c>
      <c r="C49" s="27">
        <f>IF(C18+C29+C50&lt;0,0,C18+C29+C50)</f>
        <v>486891.91</v>
      </c>
      <c r="D49" s="27">
        <f>IF(D18+D29+D50&lt;0,0,D18+D29+D50)</f>
        <v>681939.04</v>
      </c>
      <c r="E49" s="27">
        <f>IF(E18+E29+E50&lt;0,0,E18+E29+E50)</f>
        <v>162540.98999999996</v>
      </c>
      <c r="F49" s="27">
        <f>IF(F18+F29+F50&lt;0,0,F18+F29+F50)</f>
        <v>461915.98999999993</v>
      </c>
      <c r="G49" s="27">
        <f>IF(G18+G29+G50&lt;0,0,G18+G29+G50)</f>
        <v>563079.99</v>
      </c>
      <c r="H49" s="27">
        <f>IF(H18+H29+H50&lt;0,0,H18+H29+H50)</f>
        <v>506101.69</v>
      </c>
      <c r="I49" s="27">
        <f>IF(I18+I29+I50&lt;0,0,I18+I29+I50)</f>
        <v>619504.14</v>
      </c>
      <c r="J49" s="27">
        <f>IF(J18+J29+J50&lt;0,0,J18+J29+J50)</f>
        <v>65626.38999999998</v>
      </c>
      <c r="K49" s="20">
        <f>SUM(B49:J49)</f>
        <v>4057571.2900000005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509971.16000000003</v>
      </c>
      <c r="C55" s="10">
        <f t="shared" si="11"/>
        <v>486891.92</v>
      </c>
      <c r="D55" s="10">
        <f t="shared" si="11"/>
        <v>681939.06</v>
      </c>
      <c r="E55" s="10">
        <f t="shared" si="11"/>
        <v>162541</v>
      </c>
      <c r="F55" s="10">
        <f t="shared" si="11"/>
        <v>461915.98</v>
      </c>
      <c r="G55" s="10">
        <f t="shared" si="11"/>
        <v>563079.99</v>
      </c>
      <c r="H55" s="10">
        <f t="shared" si="11"/>
        <v>506101.68</v>
      </c>
      <c r="I55" s="10">
        <f>SUM(I56:I68)</f>
        <v>619504.14</v>
      </c>
      <c r="J55" s="10">
        <f t="shared" si="11"/>
        <v>65626.4</v>
      </c>
      <c r="K55" s="5">
        <f>SUM(K56:K68)</f>
        <v>4057571.3300000005</v>
      </c>
      <c r="L55" s="9"/>
    </row>
    <row r="56" spans="1:11" ht="16.5" customHeight="1">
      <c r="A56" s="7" t="s">
        <v>56</v>
      </c>
      <c r="B56" s="8">
        <v>445204.82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445204.82</v>
      </c>
    </row>
    <row r="57" spans="1:11" ht="16.5" customHeight="1">
      <c r="A57" s="7" t="s">
        <v>57</v>
      </c>
      <c r="B57" s="8">
        <v>64766.34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64766.34</v>
      </c>
    </row>
    <row r="58" spans="1:11" ht="16.5" customHeight="1">
      <c r="A58" s="7" t="s">
        <v>4</v>
      </c>
      <c r="B58" s="6">
        <v>0</v>
      </c>
      <c r="C58" s="8">
        <v>486891.92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486891.92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681939.06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681939.06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162541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162541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461915.98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461915.98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563079.99</v>
      </c>
      <c r="H62" s="6">
        <v>0</v>
      </c>
      <c r="I62" s="6">
        <v>0</v>
      </c>
      <c r="J62" s="6">
        <v>0</v>
      </c>
      <c r="K62" s="5">
        <f t="shared" si="12"/>
        <v>563079.99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506101.68</v>
      </c>
      <c r="I63" s="6">
        <v>0</v>
      </c>
      <c r="J63" s="6">
        <v>0</v>
      </c>
      <c r="K63" s="5">
        <f t="shared" si="12"/>
        <v>506101.68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227048.27</v>
      </c>
      <c r="J65" s="6">
        <v>0</v>
      </c>
      <c r="K65" s="5">
        <f t="shared" si="12"/>
        <v>227048.27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392455.87</v>
      </c>
      <c r="J66" s="6">
        <v>0</v>
      </c>
      <c r="K66" s="5">
        <f t="shared" si="12"/>
        <v>392455.87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65626.4</v>
      </c>
      <c r="K67" s="5">
        <f t="shared" si="12"/>
        <v>65626.4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2022-04-28T16:51:45Z</dcterms:modified>
  <cp:category/>
  <cp:version/>
  <cp:contentType/>
  <cp:contentStatus/>
</cp:coreProperties>
</file>