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<sst xmlns="http://schemas.openxmlformats.org/spreadsheetml/2006/main" count="76" uniqueCount="75">
  <si>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</si>
  <si>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</si>
  <si>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</si>
  <si>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</si>
  <si>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</si>
  <si>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</si>
  <si>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</si>
  <si>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</si>
  <si>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</si>
  <si>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</si>
  <si>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</si>
  <si>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</si>
  <si>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</si>
  <si>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</si>
  <si>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</si>
  <si>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</si>
  <si>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</si>
  <si>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</si>
  <si>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</si>
  <si>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</si>
  <si>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</si>
  <si>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</si>
  <si>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</si>
  <si>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</si>
  <si>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</si>
  <si>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</si>
  <si>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</si>
  <si>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</si>
  <si>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</si>
  <si>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</si>
  <si>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</si>
  <si>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</si>
  <si>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</si>
  <si>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</si>
  <si>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</si>
  <si>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</si>
  <si>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</si>
  <si>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</si>
  <si>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</si>
  <si>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</si>
  <si>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</si>
  <si>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</si>
  <si>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</si>
  <si>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</si>
  <si>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</si>
  <si>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</si>
  <si>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</si>
  <si>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</si>
  <si>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</si>
  <si>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</si>
  <si>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</si>
  <si>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</si>
  <si>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</si>
  <si>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</si>
  <si>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</si>
  <si>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</si>
  <si>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</si>
  <si>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</si>
  <si>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</si>
  <si>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</si>
  <si>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</si>
  <si>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</si>
  <si>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</si>
  <si>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</si>
  <si>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</si>
  <si>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20/04/22 - VENCIMENTO 28/04/22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</si>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</sst>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331860</v>
      </c>
      <c r="C7" s="46">
        <f t="shared" si="0"/>
        <v>271033</v>
      </c>
      <c r="D7" s="46">
        <f t="shared" si="0"/>
        <v>342753</v>
      </c>
      <c r="E7" s="46">
        <f t="shared" si="0"/>
        <v>186762</v>
      </c>
      <c r="F7" s="46">
        <f t="shared" si="0"/>
        <v>226733</v>
      </c>
      <c r="G7" s="46">
        <f t="shared" si="0"/>
        <v>228185</v>
      </c>
      <c r="H7" s="46">
        <f t="shared" si="0"/>
        <v>268470</v>
      </c>
      <c r="I7" s="46">
        <f t="shared" si="0"/>
        <v>380105</v>
      </c>
      <c r="J7" s="46">
        <f t="shared" si="0"/>
        <v>120042</v>
      </c>
      <c r="K7" s="46">
        <f t="shared" si="0"/>
        <v>2355943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21264</v>
      </c>
      <c r="C8" s="44">
        <f t="shared" si="1"/>
        <v>20874</v>
      </c>
      <c r="D8" s="44">
        <f t="shared" si="1"/>
        <v>21032</v>
      </c>
      <c r="E8" s="44">
        <f t="shared" si="1"/>
        <v>13752</v>
      </c>
      <c r="F8" s="44">
        <f t="shared" si="1"/>
        <v>15218</v>
      </c>
      <c r="G8" s="44">
        <f t="shared" si="1"/>
        <v>8023</v>
      </c>
      <c r="H8" s="44">
        <f t="shared" si="1"/>
        <v>7290</v>
      </c>
      <c r="I8" s="44">
        <f t="shared" si="1"/>
        <v>22421</v>
      </c>
      <c r="J8" s="44">
        <f t="shared" si="1"/>
        <v>4510</v>
      </c>
      <c r="K8" s="37">
        <f>SUM(B8:J8)</f>
        <v>134384</v>
      </c>
      <c r="L8"/>
      <c r="M8"/>
      <c r="N8"/>
    </row>
    <row r="9" spans="1:14" ht="16.5" customHeight="1">
      <c r="A9" s="22" t="s">
        <v>31</v>
      </c>
      <c r="B9" s="44">
        <v>21231</v>
      </c>
      <c r="C9" s="44">
        <v>20862</v>
      </c>
      <c r="D9" s="44">
        <v>21027</v>
      </c>
      <c r="E9" s="44">
        <v>13647</v>
      </c>
      <c r="F9" s="44">
        <v>15206</v>
      </c>
      <c r="G9" s="44">
        <v>8021</v>
      </c>
      <c r="H9" s="44">
        <v>7290</v>
      </c>
      <c r="I9" s="44">
        <v>22320</v>
      </c>
      <c r="J9" s="44">
        <v>4510</v>
      </c>
      <c r="K9" s="37">
        <f>SUM(B9:J9)</f>
        <v>134114</v>
      </c>
      <c r="L9"/>
      <c r="M9"/>
      <c r="N9"/>
    </row>
    <row r="10" spans="1:14" ht="16.5" customHeight="1">
      <c r="A10" s="22" t="s">
        <v>30</v>
      </c>
      <c r="B10" s="44">
        <v>33</v>
      </c>
      <c r="C10" s="44">
        <v>12</v>
      </c>
      <c r="D10" s="44">
        <v>5</v>
      </c>
      <c r="E10" s="44">
        <v>105</v>
      </c>
      <c r="F10" s="44">
        <v>12</v>
      </c>
      <c r="G10" s="44">
        <v>2</v>
      </c>
      <c r="H10" s="44">
        <v>0</v>
      </c>
      <c r="I10" s="44">
        <v>101</v>
      </c>
      <c r="J10" s="44">
        <v>0</v>
      </c>
      <c r="K10" s="37">
        <f>SUM(B10:J10)</f>
        <v>270</v>
      </c>
      <c r="L10"/>
      <c r="M10"/>
      <c r="N10"/>
    </row>
    <row r="11" spans="1:14" ht="16.5" customHeight="1">
      <c r="A11" s="43" t="s">
        <v>29</v>
      </c>
      <c r="B11" s="42">
        <v>310596</v>
      </c>
      <c r="C11" s="42">
        <v>250159</v>
      </c>
      <c r="D11" s="42">
        <v>321721</v>
      </c>
      <c r="E11" s="42">
        <v>173010</v>
      </c>
      <c r="F11" s="42">
        <v>211515</v>
      </c>
      <c r="G11" s="42">
        <v>220162</v>
      </c>
      <c r="H11" s="42">
        <v>261180</v>
      </c>
      <c r="I11" s="42">
        <v>357684</v>
      </c>
      <c r="J11" s="42">
        <v>115532</v>
      </c>
      <c r="K11" s="37">
        <f>SUM(B11:J11)</f>
        <v>2221559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1.160048326991814</v>
      </c>
      <c r="C16" s="38">
        <v>1.206739532002116</v>
      </c>
      <c r="D16" s="38">
        <v>1.084013128299205</v>
      </c>
      <c r="E16" s="38">
        <v>1.405839114629761</v>
      </c>
      <c r="F16" s="38">
        <v>1.091325761182985</v>
      </c>
      <c r="G16" s="38">
        <v>1.18773160665845</v>
      </c>
      <c r="H16" s="38">
        <v>1.142719030410151</v>
      </c>
      <c r="I16" s="38">
        <v>1.11642793969514</v>
      </c>
      <c r="J16" s="38">
        <v>1.088052246688602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1578058.98</v>
      </c>
      <c r="C18" s="35">
        <f aca="true" t="shared" si="2" ref="C18:J18">SUM(C19:C26)</f>
        <v>1476787.8699999999</v>
      </c>
      <c r="D18" s="35">
        <f t="shared" si="2"/>
        <v>1855577.52</v>
      </c>
      <c r="E18" s="35">
        <f t="shared" si="2"/>
        <v>1141141.09</v>
      </c>
      <c r="F18" s="35">
        <f t="shared" si="2"/>
        <v>1138848.3900000001</v>
      </c>
      <c r="G18" s="35">
        <f t="shared" si="2"/>
        <v>1252810.2800000003</v>
      </c>
      <c r="H18" s="35">
        <f t="shared" si="2"/>
        <v>1138904.5999999999</v>
      </c>
      <c r="I18" s="35">
        <f t="shared" si="2"/>
        <v>1603001.7300000002</v>
      </c>
      <c r="J18" s="35">
        <f t="shared" si="2"/>
        <v>547526.9899999999</v>
      </c>
      <c r="K18" s="35">
        <f>SUM(B18:J18)</f>
        <v>11732657.45</v>
      </c>
      <c r="L18"/>
      <c r="M18"/>
      <c r="N18"/>
    </row>
    <row r="19" spans="1:14" ht="16.5" customHeight="1">
      <c r="A19" s="18" t="s">
        <v>71</v>
      </c>
      <c r="B19" s="60">
        <f>ROUND((B13+B14)*B7,2)</f>
        <v>1324884.68</v>
      </c>
      <c r="C19" s="60">
        <f aca="true" t="shared" si="3" ref="C19:J19">ROUND((C13+C14)*C7,2)</f>
        <v>1188723.63</v>
      </c>
      <c r="D19" s="60">
        <f t="shared" si="3"/>
        <v>1666465.09</v>
      </c>
      <c r="E19" s="60">
        <f t="shared" si="3"/>
        <v>789499</v>
      </c>
      <c r="F19" s="60">
        <f t="shared" si="3"/>
        <v>1014290.08</v>
      </c>
      <c r="G19" s="60">
        <f t="shared" si="3"/>
        <v>1031122.38</v>
      </c>
      <c r="H19" s="60">
        <f t="shared" si="3"/>
        <v>965955.06</v>
      </c>
      <c r="I19" s="60">
        <f t="shared" si="3"/>
        <v>1381491.62</v>
      </c>
      <c r="J19" s="60">
        <f t="shared" si="3"/>
        <v>493660.72</v>
      </c>
      <c r="K19" s="30">
        <f>SUM(B19:J19)</f>
        <v>9856092.26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212045.58</v>
      </c>
      <c r="C20" s="30">
        <f t="shared" si="4"/>
        <v>245756.17</v>
      </c>
      <c r="D20" s="30">
        <f t="shared" si="4"/>
        <v>140004.95</v>
      </c>
      <c r="E20" s="30">
        <f t="shared" si="4"/>
        <v>320409.58</v>
      </c>
      <c r="F20" s="30">
        <f t="shared" si="4"/>
        <v>92630.81</v>
      </c>
      <c r="G20" s="30">
        <f t="shared" si="4"/>
        <v>193574.26</v>
      </c>
      <c r="H20" s="30">
        <f t="shared" si="4"/>
        <v>137860.17</v>
      </c>
      <c r="I20" s="30">
        <f t="shared" si="4"/>
        <v>160844.22</v>
      </c>
      <c r="J20" s="30">
        <f t="shared" si="4"/>
        <v>43467.94</v>
      </c>
      <c r="K20" s="30">
        <f aca="true" t="shared" si="5" ref="K18:K26">SUM(B20:J20)</f>
        <v>1546593.68</v>
      </c>
      <c r="L20"/>
      <c r="M20"/>
      <c r="N20"/>
    </row>
    <row r="21" spans="1:14" ht="16.5" customHeight="1">
      <c r="A21" s="18" t="s">
        <v>25</v>
      </c>
      <c r="B21" s="30">
        <v>37281.47</v>
      </c>
      <c r="C21" s="30">
        <v>37113.72</v>
      </c>
      <c r="D21" s="30">
        <v>41909.97</v>
      </c>
      <c r="E21" s="30">
        <v>26608.87</v>
      </c>
      <c r="F21" s="30">
        <v>28783.84</v>
      </c>
      <c r="G21" s="30">
        <v>24804.35</v>
      </c>
      <c r="H21" s="30">
        <v>30339.94</v>
      </c>
      <c r="I21" s="30">
        <v>55220.77</v>
      </c>
      <c r="J21" s="30">
        <v>13662.09</v>
      </c>
      <c r="K21" s="30">
        <f t="shared" si="5"/>
        <v>295725.02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1220.57</v>
      </c>
      <c r="C24" s="30">
        <v>1141.44</v>
      </c>
      <c r="D24" s="30">
        <v>1434</v>
      </c>
      <c r="E24" s="30">
        <v>882.46</v>
      </c>
      <c r="F24" s="30">
        <v>880.06</v>
      </c>
      <c r="G24" s="30">
        <v>968.79</v>
      </c>
      <c r="H24" s="30">
        <v>880.06</v>
      </c>
      <c r="I24" s="30">
        <v>1239.76</v>
      </c>
      <c r="J24" s="30">
        <v>424.44</v>
      </c>
      <c r="K24" s="30">
        <f t="shared" si="5"/>
        <v>9071.580000000002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-157944.19999999998</v>
      </c>
      <c r="C29" s="30">
        <f t="shared" si="6"/>
        <v>-106177.64</v>
      </c>
      <c r="D29" s="30">
        <f t="shared" si="6"/>
        <v>234058.95999999993</v>
      </c>
      <c r="E29" s="30">
        <f t="shared" si="6"/>
        <v>-894692.79</v>
      </c>
      <c r="F29" s="30">
        <f t="shared" si="6"/>
        <v>-71800.09</v>
      </c>
      <c r="G29" s="30">
        <f t="shared" si="6"/>
        <v>-115250.15</v>
      </c>
      <c r="H29" s="30">
        <f t="shared" si="6"/>
        <v>209780.51</v>
      </c>
      <c r="I29" s="30">
        <f t="shared" si="6"/>
        <v>-127339.53</v>
      </c>
      <c r="J29" s="30">
        <f t="shared" si="6"/>
        <v>-462528.77999999997</v>
      </c>
      <c r="K29" s="30">
        <f aca="true" t="shared" si="7" ref="K29:K37">SUM(B29:J29)</f>
        <v>-1491893.71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-151157.03999999998</v>
      </c>
      <c r="C30" s="30">
        <f t="shared" si="8"/>
        <v>-99830.51</v>
      </c>
      <c r="D30" s="30">
        <f t="shared" si="8"/>
        <v>-115365.04000000001</v>
      </c>
      <c r="E30" s="30">
        <f t="shared" si="8"/>
        <v>-124785.77</v>
      </c>
      <c r="F30" s="30">
        <f t="shared" si="8"/>
        <v>-66906.4</v>
      </c>
      <c r="G30" s="30">
        <f t="shared" si="8"/>
        <v>-109863.09</v>
      </c>
      <c r="H30" s="30">
        <f t="shared" si="8"/>
        <v>-46325.8</v>
      </c>
      <c r="I30" s="30">
        <f t="shared" si="8"/>
        <v>-120445.69</v>
      </c>
      <c r="J30" s="30">
        <f t="shared" si="8"/>
        <v>-26704.41</v>
      </c>
      <c r="K30" s="30">
        <f t="shared" si="7"/>
        <v>-861383.7500000001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-93416.4</v>
      </c>
      <c r="C31" s="30">
        <f aca="true" t="shared" si="9" ref="C31:J31">-ROUND((C9)*$E$3,2)</f>
        <v>-91792.8</v>
      </c>
      <c r="D31" s="30">
        <f t="shared" si="9"/>
        <v>-92518.8</v>
      </c>
      <c r="E31" s="30">
        <f t="shared" si="9"/>
        <v>-60046.8</v>
      </c>
      <c r="F31" s="30">
        <f t="shared" si="9"/>
        <v>-66906.4</v>
      </c>
      <c r="G31" s="30">
        <f t="shared" si="9"/>
        <v>-35292.4</v>
      </c>
      <c r="H31" s="30">
        <f t="shared" si="9"/>
        <v>-32076</v>
      </c>
      <c r="I31" s="30">
        <f t="shared" si="9"/>
        <v>-98208</v>
      </c>
      <c r="J31" s="30">
        <f t="shared" si="9"/>
        <v>-19844</v>
      </c>
      <c r="K31" s="30">
        <f t="shared" si="7"/>
        <v>-590101.6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-1078</v>
      </c>
      <c r="C33" s="30">
        <v>-431.2</v>
      </c>
      <c r="D33" s="30">
        <v>-369.6</v>
      </c>
      <c r="E33" s="30">
        <v>-30.8</v>
      </c>
      <c r="F33" s="26">
        <v>0</v>
      </c>
      <c r="G33" s="30">
        <v>0</v>
      </c>
      <c r="H33" s="30">
        <v>-33.09</v>
      </c>
      <c r="I33" s="30">
        <v>-51.65</v>
      </c>
      <c r="J33" s="30">
        <v>-15.93</v>
      </c>
      <c r="K33" s="30">
        <f t="shared" si="7"/>
        <v>-2010.2700000000002</v>
      </c>
      <c r="L33"/>
      <c r="M33"/>
      <c r="N33"/>
    </row>
    <row r="34" spans="1:14" ht="16.5" customHeight="1">
      <c r="A34" s="25" t="s">
        <v>18</v>
      </c>
      <c r="B34" s="30">
        <v>-56662.64</v>
      </c>
      <c r="C34" s="30">
        <v>-7606.51</v>
      </c>
      <c r="D34" s="30">
        <v>-22476.64</v>
      </c>
      <c r="E34" s="30">
        <v>-64708.17</v>
      </c>
      <c r="F34" s="26">
        <v>0</v>
      </c>
      <c r="G34" s="30">
        <v>-74570.69</v>
      </c>
      <c r="H34" s="30">
        <v>-14216.71</v>
      </c>
      <c r="I34" s="30">
        <v>-22186.04</v>
      </c>
      <c r="J34" s="30">
        <v>-6844.48</v>
      </c>
      <c r="K34" s="30">
        <f t="shared" si="7"/>
        <v>-269271.88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-6787.16</v>
      </c>
      <c r="C35" s="27">
        <f t="shared" si="10"/>
        <v>-6347.13</v>
      </c>
      <c r="D35" s="27">
        <f t="shared" si="10"/>
        <v>349423.99999999994</v>
      </c>
      <c r="E35" s="27">
        <f t="shared" si="10"/>
        <v>-769907.02</v>
      </c>
      <c r="F35" s="27">
        <f t="shared" si="10"/>
        <v>-4893.69</v>
      </c>
      <c r="G35" s="27">
        <f t="shared" si="10"/>
        <v>-5387.06</v>
      </c>
      <c r="H35" s="27">
        <f t="shared" si="10"/>
        <v>256106.31</v>
      </c>
      <c r="I35" s="27">
        <f t="shared" si="10"/>
        <v>-6893.84</v>
      </c>
      <c r="J35" s="27">
        <f t="shared" si="10"/>
        <v>-435824.37</v>
      </c>
      <c r="K35" s="30">
        <f t="shared" si="7"/>
        <v>-630509.9600000001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2124000</v>
      </c>
      <c r="E43" s="17">
        <v>0</v>
      </c>
      <c r="F43" s="17">
        <v>0</v>
      </c>
      <c r="G43" s="17">
        <v>0</v>
      </c>
      <c r="H43" s="17">
        <v>1467000</v>
      </c>
      <c r="I43" s="17">
        <v>0</v>
      </c>
      <c r="J43" s="17">
        <v>0</v>
      </c>
      <c r="K43" s="17">
        <f>SUM(B43:J43)</f>
        <v>3591000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-1746000</v>
      </c>
      <c r="E44" s="17">
        <v>-765000</v>
      </c>
      <c r="F44" s="17">
        <v>0</v>
      </c>
      <c r="G44" s="17">
        <v>0</v>
      </c>
      <c r="H44" s="17">
        <v>-1206000</v>
      </c>
      <c r="I44" s="17">
        <v>0</v>
      </c>
      <c r="J44" s="17">
        <v>-427500</v>
      </c>
      <c r="K44" s="17">
        <f>SUM(B44:J44)</f>
        <v>-4144500</v>
      </c>
      <c r="L44" s="24"/>
      <c r="M44"/>
      <c r="N44"/>
    </row>
    <row r="45" spans="1:14" s="23" customFormat="1" ht="16.5" customHeight="1">
      <c r="A45" s="25" t="s">
        <v>68</v>
      </c>
      <c r="B45" s="17">
        <v>-6787.16</v>
      </c>
      <c r="C45" s="17">
        <v>-6347.13</v>
      </c>
      <c r="D45" s="17">
        <v>-7973.92</v>
      </c>
      <c r="E45" s="17">
        <v>-4907.02</v>
      </c>
      <c r="F45" s="17">
        <v>-4893.69</v>
      </c>
      <c r="G45" s="17">
        <v>-5387.06</v>
      </c>
      <c r="H45" s="17">
        <v>-4893.69</v>
      </c>
      <c r="I45" s="17">
        <v>-6893.84</v>
      </c>
      <c r="J45" s="17">
        <v>-2360.17</v>
      </c>
      <c r="K45" s="17">
        <f>SUM(B45:J45)</f>
        <v>-50443.67999999999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1420114.78</v>
      </c>
      <c r="C49" s="27">
        <f>IF(C18+C29+C50&lt;0,0,C18+C29+C50)</f>
        <v>1370610.23</v>
      </c>
      <c r="D49" s="27">
        <f>IF(D18+D29+D50&lt;0,0,D18+D29+D50)</f>
        <v>2089636.48</v>
      </c>
      <c r="E49" s="27">
        <f>IF(E18+E29+E50&lt;0,0,E18+E29+E50)</f>
        <v>246448.30000000005</v>
      </c>
      <c r="F49" s="27">
        <f>IF(F18+F29+F50&lt;0,0,F18+F29+F50)</f>
        <v>1067048.3</v>
      </c>
      <c r="G49" s="27">
        <f>IF(G18+G29+G50&lt;0,0,G18+G29+G50)</f>
        <v>1137560.1300000004</v>
      </c>
      <c r="H49" s="27">
        <f>IF(H18+H29+H50&lt;0,0,H18+H29+H50)</f>
        <v>1348685.1099999999</v>
      </c>
      <c r="I49" s="27">
        <f>IF(I18+I29+I50&lt;0,0,I18+I29+I50)</f>
        <v>1475662.2000000002</v>
      </c>
      <c r="J49" s="27">
        <f>IF(J18+J29+J50&lt;0,0,J18+J29+J50)</f>
        <v>84998.2099999999</v>
      </c>
      <c r="K49" s="20">
        <f>SUM(B49:J49)</f>
        <v>10240763.74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1420114.78</v>
      </c>
      <c r="C55" s="10">
        <f t="shared" si="11"/>
        <v>1370610.23</v>
      </c>
      <c r="D55" s="10">
        <f t="shared" si="11"/>
        <v>2089636.48</v>
      </c>
      <c r="E55" s="10">
        <f t="shared" si="11"/>
        <v>246448.29</v>
      </c>
      <c r="F55" s="10">
        <f t="shared" si="11"/>
        <v>1067048.3</v>
      </c>
      <c r="G55" s="10">
        <f t="shared" si="11"/>
        <v>1137560.13</v>
      </c>
      <c r="H55" s="10">
        <f t="shared" si="11"/>
        <v>1348685.11</v>
      </c>
      <c r="I55" s="10">
        <f>SUM(I56:I68)</f>
        <v>1475662.2</v>
      </c>
      <c r="J55" s="10">
        <f t="shared" si="11"/>
        <v>84998.21</v>
      </c>
      <c r="K55" s="5">
        <f>SUM(K56:K68)</f>
        <v>10240763.73</v>
      </c>
      <c r="L55" s="9"/>
    </row>
    <row r="56" spans="1:11" ht="16.5" customHeight="1">
      <c r="A56" s="7" t="s">
        <v>56</v>
      </c>
      <c r="B56" s="8">
        <v>1241038.31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1241038.31</v>
      </c>
    </row>
    <row r="57" spans="1:11" ht="16.5" customHeight="1">
      <c r="A57" s="7" t="s">
        <v>57</v>
      </c>
      <c r="B57" s="8">
        <v>179076.47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179076.47</v>
      </c>
    </row>
    <row r="58" spans="1:11" ht="16.5" customHeight="1">
      <c r="A58" s="7" t="s">
        <v>4</v>
      </c>
      <c r="B58" s="6">
        <v>0</v>
      </c>
      <c r="C58" s="8">
        <v>1370610.23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1370610.23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2089636.48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2089636.48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246448.29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246448.29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1067048.3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1067048.3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1137560.13</v>
      </c>
      <c r="H62" s="6">
        <v>0</v>
      </c>
      <c r="I62" s="6">
        <v>0</v>
      </c>
      <c r="J62" s="6">
        <v>0</v>
      </c>
      <c r="K62" s="5">
        <f t="shared" si="12"/>
        <v>1137560.13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1348685.11</v>
      </c>
      <c r="I63" s="6">
        <v>0</v>
      </c>
      <c r="J63" s="6">
        <v>0</v>
      </c>
      <c r="K63" s="5">
        <f t="shared" si="12"/>
        <v>1348685.11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546142.58</v>
      </c>
      <c r="J65" s="6">
        <v>0</v>
      </c>
      <c r="K65" s="5">
        <f t="shared" si="12"/>
        <v>546142.58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929519.62</v>
      </c>
      <c r="J66" s="6">
        <v>0</v>
      </c>
      <c r="K66" s="5">
        <f t="shared" si="12"/>
        <v>929519.62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84998.21</v>
      </c>
      <c r="K67" s="5">
        <f t="shared" si="12"/>
        <v>84998.21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2022-04-28T16:48:35Z</dcterms:modified>
  <cp:category/>
  <cp:version/>
  <cp:contentType/>
  <cp:contentStatus/>
</cp:coreProperties>
</file>