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<sst xmlns="http://schemas.openxmlformats.org/spreadsheetml/2006/main" count="76" uniqueCount="75">
  <si>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</si>
  <si>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</si>
  <si>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</si>
  <si>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</si>
  <si>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</si>
  <si>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</si>
  <si>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</si>
  <si>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</si>
  <si>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</si>
  <si>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</si>
  <si>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</si>
  <si>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</si>
  <si>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</si>
  <si>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</si>
  <si>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</si>
  <si>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</si>
  <si>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</si>
  <si>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</si>
  <si>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</si>
  <si>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</si>
  <si>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</si>
  <si>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</si>
  <si>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</si>
  <si>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</si>
  <si>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</si>
  <si>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</si>
  <si>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</si>
  <si>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</si>
  <si>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</si>
  <si>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</si>
  <si>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</si>
  <si>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</si>
  <si>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</si>
  <si>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</si>
  <si>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</si>
  <si>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</si>
  <si>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</si>
  <si>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</si>
  <si>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</si>
  <si>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</si>
  <si>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</si>
  <si>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</si>
  <si>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</si>
  <si>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</si>
  <si>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</si>
  <si>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</si>
  <si>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</si>
  <si>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</si>
  <si>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</si>
  <si>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</si>
  <si>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</si>
  <si>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</si>
  <si>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</si>
  <si>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</si>
  <si>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</si>
  <si>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</si>
  <si>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</si>
  <si>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</si>
  <si>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</si>
  <si>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</si>
  <si>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</si>
  <si>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</si>
  <si>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</si>
  <si>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</si>
  <si>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</si>
  <si>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14/04/22 - VENCIMENTO 25/04/22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</si>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</sst>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47</v>
      </c>
      <c r="B4" s="58" t="s">
        <v>46</v>
      </c>
      <c r="C4" s="59"/>
      <c r="D4" s="59"/>
      <c r="E4" s="59"/>
      <c r="F4" s="59"/>
      <c r="G4" s="59"/>
      <c r="H4" s="59"/>
      <c r="I4" s="59"/>
      <c r="J4" s="59"/>
      <c r="K4" s="57" t="s">
        <v>45</v>
      </c>
    </row>
    <row r="5" spans="1:11" ht="43.5" customHeight="1">
      <c r="A5" s="57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57"/>
    </row>
    <row r="6" spans="1:11" ht="18.75" customHeight="1">
      <c r="A6" s="57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57"/>
    </row>
    <row r="7" spans="1:14" ht="16.5" customHeight="1">
      <c r="A7" s="13" t="s">
        <v>33</v>
      </c>
      <c r="B7" s="46">
        <f aca="true" t="shared" si="0" ref="B7:K7">B8+B11</f>
        <v>326427</v>
      </c>
      <c r="C7" s="46">
        <f t="shared" si="0"/>
        <v>269135</v>
      </c>
      <c r="D7" s="46">
        <f t="shared" si="0"/>
        <v>337851</v>
      </c>
      <c r="E7" s="46">
        <f t="shared" si="0"/>
        <v>185517</v>
      </c>
      <c r="F7" s="46">
        <f t="shared" si="0"/>
        <v>226251</v>
      </c>
      <c r="G7" s="46">
        <f t="shared" si="0"/>
        <v>229803</v>
      </c>
      <c r="H7" s="46">
        <f t="shared" si="0"/>
        <v>273018</v>
      </c>
      <c r="I7" s="46">
        <f t="shared" si="0"/>
        <v>376988</v>
      </c>
      <c r="J7" s="46">
        <f t="shared" si="0"/>
        <v>118251</v>
      </c>
      <c r="K7" s="46">
        <f t="shared" si="0"/>
        <v>2343241</v>
      </c>
      <c r="L7" s="45"/>
      <c r="M7"/>
      <c r="N7"/>
    </row>
    <row r="8" spans="1:14" ht="16.5" customHeight="1">
      <c r="A8" s="43" t="s">
        <v>32</v>
      </c>
      <c r="B8" s="44">
        <f aca="true" t="shared" si="1" ref="B8:J8">+B9+B10</f>
        <v>21484</v>
      </c>
      <c r="C8" s="44">
        <f t="shared" si="1"/>
        <v>21159</v>
      </c>
      <c r="D8" s="44">
        <f t="shared" si="1"/>
        <v>21143</v>
      </c>
      <c r="E8" s="44">
        <f t="shared" si="1"/>
        <v>13841</v>
      </c>
      <c r="F8" s="44">
        <f t="shared" si="1"/>
        <v>15188</v>
      </c>
      <c r="G8" s="44">
        <f t="shared" si="1"/>
        <v>8270</v>
      </c>
      <c r="H8" s="44">
        <f t="shared" si="1"/>
        <v>7844</v>
      </c>
      <c r="I8" s="44">
        <f t="shared" si="1"/>
        <v>22800</v>
      </c>
      <c r="J8" s="44">
        <f t="shared" si="1"/>
        <v>4464</v>
      </c>
      <c r="K8" s="37">
        <f>SUM(B8:J8)</f>
        <v>136193</v>
      </c>
      <c r="L8"/>
      <c r="M8"/>
      <c r="N8"/>
    </row>
    <row r="9" spans="1:14" ht="16.5" customHeight="1">
      <c r="A9" s="22" t="s">
        <v>31</v>
      </c>
      <c r="B9" s="44">
        <v>21445</v>
      </c>
      <c r="C9" s="44">
        <v>21149</v>
      </c>
      <c r="D9" s="44">
        <v>21137</v>
      </c>
      <c r="E9" s="44">
        <v>13745</v>
      </c>
      <c r="F9" s="44">
        <v>15171</v>
      </c>
      <c r="G9" s="44">
        <v>8266</v>
      </c>
      <c r="H9" s="44">
        <v>7844</v>
      </c>
      <c r="I9" s="44">
        <v>22709</v>
      </c>
      <c r="J9" s="44">
        <v>4464</v>
      </c>
      <c r="K9" s="37">
        <f>SUM(B9:J9)</f>
        <v>135930</v>
      </c>
      <c r="L9"/>
      <c r="M9"/>
      <c r="N9"/>
    </row>
    <row r="10" spans="1:14" ht="16.5" customHeight="1">
      <c r="A10" s="22" t="s">
        <v>30</v>
      </c>
      <c r="B10" s="44">
        <v>39</v>
      </c>
      <c r="C10" s="44">
        <v>10</v>
      </c>
      <c r="D10" s="44">
        <v>6</v>
      </c>
      <c r="E10" s="44">
        <v>96</v>
      </c>
      <c r="F10" s="44">
        <v>17</v>
      </c>
      <c r="G10" s="44">
        <v>4</v>
      </c>
      <c r="H10" s="44">
        <v>0</v>
      </c>
      <c r="I10" s="44">
        <v>91</v>
      </c>
      <c r="J10" s="44">
        <v>0</v>
      </c>
      <c r="K10" s="37">
        <f>SUM(B10:J10)</f>
        <v>263</v>
      </c>
      <c r="L10"/>
      <c r="M10"/>
      <c r="N10"/>
    </row>
    <row r="11" spans="1:14" ht="16.5" customHeight="1">
      <c r="A11" s="43" t="s">
        <v>29</v>
      </c>
      <c r="B11" s="42">
        <v>304943</v>
      </c>
      <c r="C11" s="42">
        <v>247976</v>
      </c>
      <c r="D11" s="42">
        <v>316708</v>
      </c>
      <c r="E11" s="42">
        <v>171676</v>
      </c>
      <c r="F11" s="42">
        <v>211063</v>
      </c>
      <c r="G11" s="42">
        <v>221533</v>
      </c>
      <c r="H11" s="42">
        <v>265174</v>
      </c>
      <c r="I11" s="42">
        <v>354188</v>
      </c>
      <c r="J11" s="42">
        <v>113787</v>
      </c>
      <c r="K11" s="37">
        <f>SUM(B11:J11)</f>
        <v>2207048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28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0.3186</v>
      </c>
      <c r="C14" s="41">
        <v>0.35</v>
      </c>
      <c r="D14" s="41">
        <v>0.388</v>
      </c>
      <c r="E14" s="41">
        <v>0.3374</v>
      </c>
      <c r="F14" s="41">
        <v>0.357</v>
      </c>
      <c r="G14" s="41">
        <v>0.3606</v>
      </c>
      <c r="H14" s="41">
        <v>0.2872</v>
      </c>
      <c r="I14" s="41">
        <v>0.2901</v>
      </c>
      <c r="J14" s="41">
        <v>0.3282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27</v>
      </c>
      <c r="B16" s="38">
        <v>1.174923930735002</v>
      </c>
      <c r="C16" s="38">
        <v>1.227837170136722</v>
      </c>
      <c r="D16" s="38">
        <v>1.096538678589523</v>
      </c>
      <c r="E16" s="38">
        <v>1.412098038399576</v>
      </c>
      <c r="F16" s="38">
        <v>1.094186785229406</v>
      </c>
      <c r="G16" s="38">
        <v>1.178098291003262</v>
      </c>
      <c r="H16" s="38">
        <v>1.125966277036741</v>
      </c>
      <c r="I16" s="38">
        <v>1.122802763872471</v>
      </c>
      <c r="J16" s="38">
        <v>1.1021841579902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1573054.9899999998</v>
      </c>
      <c r="C18" s="35">
        <f aca="true" t="shared" si="2" ref="C18:J18">SUM(C19:C26)</f>
        <v>1492499.6700000002</v>
      </c>
      <c r="D18" s="35">
        <f t="shared" si="2"/>
        <v>1850449.9000000001</v>
      </c>
      <c r="E18" s="35">
        <f t="shared" si="2"/>
        <v>1137311.5899999999</v>
      </c>
      <c r="F18" s="35">
        <f t="shared" si="2"/>
        <v>1139081.29</v>
      </c>
      <c r="G18" s="35">
        <f t="shared" si="2"/>
        <v>1251274.94</v>
      </c>
      <c r="H18" s="35">
        <f t="shared" si="2"/>
        <v>1141436.43</v>
      </c>
      <c r="I18" s="35">
        <f t="shared" si="2"/>
        <v>1598598.74</v>
      </c>
      <c r="J18" s="35">
        <f t="shared" si="2"/>
        <v>546803.7500000001</v>
      </c>
      <c r="K18" s="35">
        <f>SUM(B18:J18)</f>
        <v>11730511.3</v>
      </c>
      <c r="L18"/>
      <c r="M18"/>
      <c r="N18"/>
    </row>
    <row r="19" spans="1:14" ht="16.5" customHeight="1">
      <c r="A19" s="18" t="s">
        <v>71</v>
      </c>
      <c r="B19" s="60">
        <f>ROUND((B13+B14)*B7,2)</f>
        <v>1303194.51</v>
      </c>
      <c r="C19" s="60">
        <f aca="true" t="shared" si="3" ref="C19:J19">ROUND((C13+C14)*C7,2)</f>
        <v>1180399.2</v>
      </c>
      <c r="D19" s="60">
        <f t="shared" si="3"/>
        <v>1642631.56</v>
      </c>
      <c r="E19" s="60">
        <f t="shared" si="3"/>
        <v>784236.01</v>
      </c>
      <c r="F19" s="60">
        <f t="shared" si="3"/>
        <v>1012133.85</v>
      </c>
      <c r="G19" s="60">
        <f t="shared" si="3"/>
        <v>1038433.8</v>
      </c>
      <c r="H19" s="60">
        <f t="shared" si="3"/>
        <v>982318.76</v>
      </c>
      <c r="I19" s="60">
        <f t="shared" si="3"/>
        <v>1370162.89</v>
      </c>
      <c r="J19" s="60">
        <f t="shared" si="3"/>
        <v>486295.41</v>
      </c>
      <c r="K19" s="30">
        <f>SUM(B19:J19)</f>
        <v>9799805.99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227959.91</v>
      </c>
      <c r="C20" s="30">
        <f t="shared" si="4"/>
        <v>268938.81</v>
      </c>
      <c r="D20" s="30">
        <f t="shared" si="4"/>
        <v>158577.48</v>
      </c>
      <c r="E20" s="30">
        <f t="shared" si="4"/>
        <v>323182.12</v>
      </c>
      <c r="F20" s="30">
        <f t="shared" si="4"/>
        <v>95329.63</v>
      </c>
      <c r="G20" s="30">
        <f t="shared" si="4"/>
        <v>184943.29</v>
      </c>
      <c r="H20" s="30">
        <f t="shared" si="4"/>
        <v>123739.04</v>
      </c>
      <c r="I20" s="30">
        <f t="shared" si="4"/>
        <v>168259.79</v>
      </c>
      <c r="J20" s="30">
        <f t="shared" si="4"/>
        <v>49691.69</v>
      </c>
      <c r="K20" s="30">
        <f aca="true" t="shared" si="5" ref="K18:K26">SUM(B20:J20)</f>
        <v>1600621.76</v>
      </c>
      <c r="L20"/>
      <c r="M20"/>
      <c r="N20"/>
    </row>
    <row r="21" spans="1:14" ht="16.5" customHeight="1">
      <c r="A21" s="18" t="s">
        <v>25</v>
      </c>
      <c r="B21" s="30">
        <v>38060.51</v>
      </c>
      <c r="C21" s="30">
        <v>37957.72</v>
      </c>
      <c r="D21" s="30">
        <v>42050.55</v>
      </c>
      <c r="E21" s="30">
        <v>25274.62</v>
      </c>
      <c r="F21" s="30">
        <v>28476.55</v>
      </c>
      <c r="G21" s="30">
        <v>24590.96</v>
      </c>
      <c r="H21" s="30">
        <v>30629.2</v>
      </c>
      <c r="I21" s="30">
        <v>54738.14</v>
      </c>
      <c r="J21" s="30">
        <v>14082.8</v>
      </c>
      <c r="K21" s="30">
        <f t="shared" si="5"/>
        <v>295861.05</v>
      </c>
      <c r="L21"/>
      <c r="M21"/>
      <c r="N21"/>
    </row>
    <row r="22" spans="1:14" ht="16.5" customHeight="1">
      <c r="A22" s="18" t="s">
        <v>24</v>
      </c>
      <c r="B22" s="30">
        <v>1524.74</v>
      </c>
      <c r="C22" s="34">
        <v>3049.48</v>
      </c>
      <c r="D22" s="34">
        <v>4574.22</v>
      </c>
      <c r="E22" s="30">
        <v>3049.48</v>
      </c>
      <c r="F22" s="30">
        <v>1524.74</v>
      </c>
      <c r="G22" s="34">
        <v>1524.74</v>
      </c>
      <c r="H22" s="34">
        <v>3049.48</v>
      </c>
      <c r="I22" s="34">
        <v>3049.48</v>
      </c>
      <c r="J22" s="34">
        <v>1524.74</v>
      </c>
      <c r="K22" s="30">
        <f t="shared" si="5"/>
        <v>22871.100000000002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-5594.89</v>
      </c>
      <c r="K23" s="30">
        <f t="shared" si="5"/>
        <v>-5594.89</v>
      </c>
      <c r="L23"/>
      <c r="M23"/>
      <c r="N23"/>
    </row>
    <row r="24" spans="1:14" ht="16.5" customHeight="1">
      <c r="A24" s="61" t="s">
        <v>72</v>
      </c>
      <c r="B24" s="30">
        <v>1213.38</v>
      </c>
      <c r="C24" s="30">
        <v>1151.03</v>
      </c>
      <c r="D24" s="30">
        <v>1426.8</v>
      </c>
      <c r="E24" s="30">
        <v>877.66</v>
      </c>
      <c r="F24" s="30">
        <v>877.66</v>
      </c>
      <c r="G24" s="30">
        <v>966.39</v>
      </c>
      <c r="H24" s="30">
        <v>880.06</v>
      </c>
      <c r="I24" s="30">
        <v>1232.56</v>
      </c>
      <c r="J24" s="30">
        <v>422.05</v>
      </c>
      <c r="K24" s="30">
        <f t="shared" si="5"/>
        <v>9047.589999999998</v>
      </c>
      <c r="L24"/>
      <c r="M24"/>
      <c r="N24"/>
    </row>
    <row r="25" spans="1:14" ht="16.5" customHeight="1">
      <c r="A25" s="61" t="s">
        <v>73</v>
      </c>
      <c r="B25" s="30">
        <v>788.9</v>
      </c>
      <c r="C25" s="30">
        <v>736.31</v>
      </c>
      <c r="D25" s="30">
        <v>873.45</v>
      </c>
      <c r="E25" s="30">
        <v>508.02</v>
      </c>
      <c r="F25" s="30">
        <v>530.54</v>
      </c>
      <c r="G25" s="30">
        <v>603.52</v>
      </c>
      <c r="H25" s="30">
        <v>609.89</v>
      </c>
      <c r="I25" s="30">
        <v>882.04</v>
      </c>
      <c r="J25" s="30">
        <v>277.79</v>
      </c>
      <c r="K25" s="30">
        <f t="shared" si="5"/>
        <v>5810.46</v>
      </c>
      <c r="L25"/>
      <c r="M25"/>
      <c r="N25"/>
    </row>
    <row r="26" spans="1:14" ht="16.5" customHeight="1">
      <c r="A26" s="61" t="s">
        <v>74</v>
      </c>
      <c r="B26" s="30">
        <v>313.04</v>
      </c>
      <c r="C26" s="30">
        <v>267.12</v>
      </c>
      <c r="D26" s="30">
        <v>315.84</v>
      </c>
      <c r="E26" s="30">
        <v>183.68</v>
      </c>
      <c r="F26" s="30">
        <v>208.32</v>
      </c>
      <c r="G26" s="30">
        <v>212.24</v>
      </c>
      <c r="H26" s="30">
        <v>210</v>
      </c>
      <c r="I26" s="30">
        <v>273.84</v>
      </c>
      <c r="J26" s="30">
        <v>104.16</v>
      </c>
      <c r="K26" s="30">
        <f t="shared" si="5"/>
        <v>2088.24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-103090.58</v>
      </c>
      <c r="C29" s="30">
        <f t="shared" si="6"/>
        <v>-122446.02</v>
      </c>
      <c r="D29" s="30">
        <f t="shared" si="6"/>
        <v>-1479309.67</v>
      </c>
      <c r="E29" s="30">
        <f t="shared" si="6"/>
        <v>141443.64</v>
      </c>
      <c r="F29" s="30">
        <f t="shared" si="6"/>
        <v>-79250.94</v>
      </c>
      <c r="G29" s="30">
        <f t="shared" si="6"/>
        <v>-86931.87</v>
      </c>
      <c r="H29" s="30">
        <f t="shared" si="6"/>
        <v>-935578.8099999999</v>
      </c>
      <c r="I29" s="30">
        <f t="shared" si="6"/>
        <v>-106949.12000000001</v>
      </c>
      <c r="J29" s="30">
        <f t="shared" si="6"/>
        <v>60796.21999999998</v>
      </c>
      <c r="K29" s="30">
        <f aca="true" t="shared" si="7" ref="K29:K37">SUM(B29:J29)</f>
        <v>-2711317.15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-94358</v>
      </c>
      <c r="C30" s="30">
        <f t="shared" si="8"/>
        <v>-93055.6</v>
      </c>
      <c r="D30" s="30">
        <f t="shared" si="8"/>
        <v>-93002.8</v>
      </c>
      <c r="E30" s="30">
        <f t="shared" si="8"/>
        <v>-60478</v>
      </c>
      <c r="F30" s="30">
        <f t="shared" si="8"/>
        <v>-66752.4</v>
      </c>
      <c r="G30" s="30">
        <f t="shared" si="8"/>
        <v>-36370.4</v>
      </c>
      <c r="H30" s="30">
        <f t="shared" si="8"/>
        <v>-34513.6</v>
      </c>
      <c r="I30" s="30">
        <f t="shared" si="8"/>
        <v>-99919.6</v>
      </c>
      <c r="J30" s="30">
        <f t="shared" si="8"/>
        <v>-19641.6</v>
      </c>
      <c r="K30" s="30">
        <f t="shared" si="7"/>
        <v>-598092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-94358</v>
      </c>
      <c r="C31" s="30">
        <f aca="true" t="shared" si="9" ref="C31:J31">-ROUND((C9)*$E$3,2)</f>
        <v>-93055.6</v>
      </c>
      <c r="D31" s="30">
        <f t="shared" si="9"/>
        <v>-93002.8</v>
      </c>
      <c r="E31" s="30">
        <f t="shared" si="9"/>
        <v>-60478</v>
      </c>
      <c r="F31" s="30">
        <f t="shared" si="9"/>
        <v>-66752.4</v>
      </c>
      <c r="G31" s="30">
        <f t="shared" si="9"/>
        <v>-36370.4</v>
      </c>
      <c r="H31" s="30">
        <f t="shared" si="9"/>
        <v>-34513.6</v>
      </c>
      <c r="I31" s="30">
        <f t="shared" si="9"/>
        <v>-99919.6</v>
      </c>
      <c r="J31" s="30">
        <f t="shared" si="9"/>
        <v>-19641.6</v>
      </c>
      <c r="K31" s="30">
        <f t="shared" si="7"/>
        <v>-598092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-8732.58</v>
      </c>
      <c r="C35" s="27">
        <f t="shared" si="10"/>
        <v>-29390.420000000002</v>
      </c>
      <c r="D35" s="27">
        <f t="shared" si="10"/>
        <v>-1386306.8699999999</v>
      </c>
      <c r="E35" s="27">
        <f t="shared" si="10"/>
        <v>201921.64</v>
      </c>
      <c r="F35" s="27">
        <f t="shared" si="10"/>
        <v>-12498.54</v>
      </c>
      <c r="G35" s="27">
        <f t="shared" si="10"/>
        <v>-50561.47</v>
      </c>
      <c r="H35" s="27">
        <f t="shared" si="10"/>
        <v>-901065.21</v>
      </c>
      <c r="I35" s="27">
        <f t="shared" si="10"/>
        <v>-7029.5199999999995</v>
      </c>
      <c r="J35" s="27">
        <f t="shared" si="10"/>
        <v>80437.81999999998</v>
      </c>
      <c r="K35" s="30">
        <f t="shared" si="7"/>
        <v>-2113225.1500000004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-20602.08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-5964.2</v>
      </c>
      <c r="K36" s="30">
        <f t="shared" si="7"/>
        <v>-26566.280000000002</v>
      </c>
      <c r="L36"/>
      <c r="M36"/>
      <c r="N36"/>
    </row>
    <row r="37" spans="1:14" ht="16.5" customHeight="1">
      <c r="A37" s="25" t="s">
        <v>15</v>
      </c>
      <c r="B37" s="27">
        <v>-1985.42</v>
      </c>
      <c r="C37" s="27">
        <v>-22989.95</v>
      </c>
      <c r="D37" s="27">
        <v>-7770.88</v>
      </c>
      <c r="E37" s="27">
        <v>-198</v>
      </c>
      <c r="F37" s="27">
        <v>-7618.18</v>
      </c>
      <c r="G37" s="27">
        <v>-45187.74</v>
      </c>
      <c r="H37" s="27">
        <v>-5171.52</v>
      </c>
      <c r="I37" s="27">
        <v>-175.69</v>
      </c>
      <c r="J37" s="27">
        <v>-1251.14</v>
      </c>
      <c r="K37" s="30">
        <f t="shared" si="7"/>
        <v>-92348.52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17">
        <v>0</v>
      </c>
      <c r="E43" s="17">
        <v>972000</v>
      </c>
      <c r="F43" s="17">
        <v>0</v>
      </c>
      <c r="G43" s="17">
        <v>0</v>
      </c>
      <c r="H43" s="17">
        <v>0</v>
      </c>
      <c r="I43" s="17">
        <v>0</v>
      </c>
      <c r="J43" s="17">
        <v>517500</v>
      </c>
      <c r="K43" s="17">
        <f>SUM(B43:J43)</f>
        <v>1489500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17">
        <v>-1350000</v>
      </c>
      <c r="E44" s="17">
        <v>-765000</v>
      </c>
      <c r="F44" s="17">
        <v>0</v>
      </c>
      <c r="G44" s="17">
        <v>0</v>
      </c>
      <c r="H44" s="17">
        <v>-891000</v>
      </c>
      <c r="I44" s="17">
        <v>0</v>
      </c>
      <c r="J44" s="17">
        <v>-427500</v>
      </c>
      <c r="K44" s="17">
        <f>SUM(B44:J44)</f>
        <v>-3433500</v>
      </c>
      <c r="L44" s="24"/>
      <c r="M44"/>
      <c r="N44"/>
    </row>
    <row r="45" spans="1:14" s="23" customFormat="1" ht="16.5" customHeight="1">
      <c r="A45" s="25" t="s">
        <v>68</v>
      </c>
      <c r="B45" s="17">
        <v>-6747.16</v>
      </c>
      <c r="C45" s="17">
        <v>-6400.47</v>
      </c>
      <c r="D45" s="17">
        <v>-7933.91</v>
      </c>
      <c r="E45" s="17">
        <v>-4880.36</v>
      </c>
      <c r="F45" s="17">
        <v>-4880.36</v>
      </c>
      <c r="G45" s="17">
        <v>-5373.73</v>
      </c>
      <c r="H45" s="17">
        <v>-4893.69</v>
      </c>
      <c r="I45" s="17">
        <v>-6853.83</v>
      </c>
      <c r="J45" s="17">
        <v>-2346.84</v>
      </c>
      <c r="K45" s="17">
        <f>SUM(B45:J45)</f>
        <v>-50310.350000000006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1469964.4099999997</v>
      </c>
      <c r="C49" s="27">
        <f>IF(C18+C29+C50&lt;0,0,C18+C29+C50)</f>
        <v>1370053.6500000001</v>
      </c>
      <c r="D49" s="27">
        <f>IF(D18+D29+D50&lt;0,0,D18+D29+D50)</f>
        <v>371140.2300000002</v>
      </c>
      <c r="E49" s="27">
        <f>IF(E18+E29+E50&lt;0,0,E18+E29+E50)</f>
        <v>1278755.23</v>
      </c>
      <c r="F49" s="27">
        <f>IF(F18+F29+F50&lt;0,0,F18+F29+F50)</f>
        <v>1059830.35</v>
      </c>
      <c r="G49" s="27">
        <f>IF(G18+G29+G50&lt;0,0,G18+G29+G50)</f>
        <v>1164343.0699999998</v>
      </c>
      <c r="H49" s="27">
        <f>IF(H18+H29+H50&lt;0,0,H18+H29+H50)</f>
        <v>205857.62</v>
      </c>
      <c r="I49" s="27">
        <f>IF(I18+I29+I50&lt;0,0,I18+I29+I50)</f>
        <v>1491649.6199999999</v>
      </c>
      <c r="J49" s="27">
        <f>IF(J18+J29+J50&lt;0,0,J18+J29+J50)</f>
        <v>607599.9700000001</v>
      </c>
      <c r="K49" s="20">
        <f>SUM(B49:J49)</f>
        <v>9019194.15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1469964.41</v>
      </c>
      <c r="C55" s="10">
        <f t="shared" si="11"/>
        <v>1370053.64</v>
      </c>
      <c r="D55" s="10">
        <f t="shared" si="11"/>
        <v>371140.23</v>
      </c>
      <c r="E55" s="10">
        <f t="shared" si="11"/>
        <v>1278755.24</v>
      </c>
      <c r="F55" s="10">
        <f t="shared" si="11"/>
        <v>1059830.34</v>
      </c>
      <c r="G55" s="10">
        <f t="shared" si="11"/>
        <v>1164343.06</v>
      </c>
      <c r="H55" s="10">
        <f t="shared" si="11"/>
        <v>205857.62</v>
      </c>
      <c r="I55" s="10">
        <f>SUM(I56:I68)</f>
        <v>1491649.63</v>
      </c>
      <c r="J55" s="10">
        <f t="shared" si="11"/>
        <v>607599.96</v>
      </c>
      <c r="K55" s="5">
        <f>SUM(K56:K68)</f>
        <v>9019194.129999999</v>
      </c>
      <c r="L55" s="9"/>
    </row>
    <row r="56" spans="1:11" ht="16.5" customHeight="1">
      <c r="A56" s="7" t="s">
        <v>56</v>
      </c>
      <c r="B56" s="8">
        <v>1285336.88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1285336.88</v>
      </c>
    </row>
    <row r="57" spans="1:11" ht="16.5" customHeight="1">
      <c r="A57" s="7" t="s">
        <v>57</v>
      </c>
      <c r="B57" s="8">
        <v>184627.53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184627.53</v>
      </c>
    </row>
    <row r="58" spans="1:11" ht="16.5" customHeight="1">
      <c r="A58" s="7" t="s">
        <v>4</v>
      </c>
      <c r="B58" s="6">
        <v>0</v>
      </c>
      <c r="C58" s="8">
        <v>1370053.64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1370053.64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371140.23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371140.23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1278755.24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1278755.24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1059830.34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1059830.34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1164343.06</v>
      </c>
      <c r="H62" s="6">
        <v>0</v>
      </c>
      <c r="I62" s="6">
        <v>0</v>
      </c>
      <c r="J62" s="6">
        <v>0</v>
      </c>
      <c r="K62" s="5">
        <f t="shared" si="12"/>
        <v>1164343.06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205857.62</v>
      </c>
      <c r="I63" s="6">
        <v>0</v>
      </c>
      <c r="J63" s="6">
        <v>0</v>
      </c>
      <c r="K63" s="5">
        <f t="shared" si="12"/>
        <v>205857.62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542960.47</v>
      </c>
      <c r="J65" s="6">
        <v>0</v>
      </c>
      <c r="K65" s="5">
        <f t="shared" si="12"/>
        <v>542960.47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948689.16</v>
      </c>
      <c r="J66" s="6">
        <v>0</v>
      </c>
      <c r="K66" s="5">
        <f t="shared" si="12"/>
        <v>948689.16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607599.96</v>
      </c>
      <c r="K67" s="5">
        <f t="shared" si="12"/>
        <v>607599.96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2022-04-21T12:18:41Z</dcterms:modified>
  <cp:category/>
  <cp:version/>
  <cp:contentType/>
  <cp:contentStatus/>
</cp:coreProperties>
</file>