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<sst xmlns="http://schemas.openxmlformats.org/spreadsheetml/2006/main" count="76" uniqueCount="75">
  <si>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</si>
  <si>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</si>
  <si>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</si>
  <si>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</si>
  <si>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</si>
  <si>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</si>
  <si>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</si>
  <si>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</si>
  <si>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</si>
  <si>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</si>
  <si>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</si>
  <si>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</si>
  <si>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</si>
  <si>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</si>
  <si>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</si>
  <si>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</si>
  <si>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</si>
  <si>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</si>
  <si>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</si>
  <si>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</si>
  <si>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</si>
  <si>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</si>
  <si>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</si>
  <si>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</si>
  <si>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</si>
  <si>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</si>
  <si>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</si>
  <si>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</si>
  <si>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</si>
  <si>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</si>
  <si>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</si>
  <si>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</si>
  <si>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</si>
  <si>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</si>
  <si>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</si>
  <si>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</si>
  <si>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</si>
  <si>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</si>
  <si>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</si>
  <si>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</si>
  <si>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</si>
  <si>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</si>
  <si>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</si>
  <si>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</si>
  <si>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</si>
  <si>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</si>
  <si>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</si>
  <si>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</si>
  <si>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</si>
  <si>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</si>
  <si>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</si>
  <si>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</si>
  <si>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</si>
  <si>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</si>
  <si>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</si>
  <si>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</si>
  <si>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</si>
  <si>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</si>
  <si>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</si>
  <si>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</si>
  <si>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</si>
  <si>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</si>
  <si>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</si>
  <si>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</si>
  <si>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</si>
  <si>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09/04/22 - VENCIMENTO 18/04/22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</si>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</sst>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186214</v>
      </c>
      <c r="C7" s="46">
        <f t="shared" si="0"/>
        <v>154253</v>
      </c>
      <c r="D7" s="46">
        <f t="shared" si="0"/>
        <v>215841</v>
      </c>
      <c r="E7" s="46">
        <f t="shared" si="0"/>
        <v>105347</v>
      </c>
      <c r="F7" s="46">
        <f t="shared" si="0"/>
        <v>142382</v>
      </c>
      <c r="G7" s="46">
        <f t="shared" si="0"/>
        <v>164814</v>
      </c>
      <c r="H7" s="46">
        <f t="shared" si="0"/>
        <v>176454</v>
      </c>
      <c r="I7" s="46">
        <f t="shared" si="0"/>
        <v>227793</v>
      </c>
      <c r="J7" s="46">
        <f t="shared" si="0"/>
        <v>57675</v>
      </c>
      <c r="K7" s="46">
        <f t="shared" si="0"/>
        <v>1430773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15477</v>
      </c>
      <c r="C8" s="44">
        <f t="shared" si="1"/>
        <v>16868</v>
      </c>
      <c r="D8" s="44">
        <f t="shared" si="1"/>
        <v>17666</v>
      </c>
      <c r="E8" s="44">
        <f t="shared" si="1"/>
        <v>10232</v>
      </c>
      <c r="F8" s="44">
        <f t="shared" si="1"/>
        <v>11107</v>
      </c>
      <c r="G8" s="44">
        <f t="shared" si="1"/>
        <v>7723</v>
      </c>
      <c r="H8" s="44">
        <f t="shared" si="1"/>
        <v>6870</v>
      </c>
      <c r="I8" s="44">
        <f t="shared" si="1"/>
        <v>16510</v>
      </c>
      <c r="J8" s="44">
        <f t="shared" si="1"/>
        <v>2406</v>
      </c>
      <c r="K8" s="37">
        <f>SUM(B8:J8)</f>
        <v>104859</v>
      </c>
      <c r="L8"/>
      <c r="M8"/>
      <c r="N8"/>
    </row>
    <row r="9" spans="1:14" ht="16.5" customHeight="1">
      <c r="A9" s="22" t="s">
        <v>31</v>
      </c>
      <c r="B9" s="44">
        <v>15453</v>
      </c>
      <c r="C9" s="44">
        <v>16862</v>
      </c>
      <c r="D9" s="44">
        <v>17661</v>
      </c>
      <c r="E9" s="44">
        <v>10145</v>
      </c>
      <c r="F9" s="44">
        <v>11096</v>
      </c>
      <c r="G9" s="44">
        <v>7722</v>
      </c>
      <c r="H9" s="44">
        <v>6870</v>
      </c>
      <c r="I9" s="44">
        <v>16460</v>
      </c>
      <c r="J9" s="44">
        <v>2406</v>
      </c>
      <c r="K9" s="37">
        <f>SUM(B9:J9)</f>
        <v>104675</v>
      </c>
      <c r="L9"/>
      <c r="M9"/>
      <c r="N9"/>
    </row>
    <row r="10" spans="1:14" ht="16.5" customHeight="1">
      <c r="A10" s="22" t="s">
        <v>30</v>
      </c>
      <c r="B10" s="44">
        <v>24</v>
      </c>
      <c r="C10" s="44">
        <v>6</v>
      </c>
      <c r="D10" s="44">
        <v>5</v>
      </c>
      <c r="E10" s="44">
        <v>87</v>
      </c>
      <c r="F10" s="44">
        <v>11</v>
      </c>
      <c r="G10" s="44">
        <v>1</v>
      </c>
      <c r="H10" s="44">
        <v>0</v>
      </c>
      <c r="I10" s="44">
        <v>50</v>
      </c>
      <c r="J10" s="44">
        <v>0</v>
      </c>
      <c r="K10" s="37">
        <f>SUM(B10:J10)</f>
        <v>184</v>
      </c>
      <c r="L10"/>
      <c r="M10"/>
      <c r="N10"/>
    </row>
    <row r="11" spans="1:14" ht="16.5" customHeight="1">
      <c r="A11" s="43" t="s">
        <v>29</v>
      </c>
      <c r="B11" s="42">
        <v>170737</v>
      </c>
      <c r="C11" s="42">
        <v>137385</v>
      </c>
      <c r="D11" s="42">
        <v>198175</v>
      </c>
      <c r="E11" s="42">
        <v>95115</v>
      </c>
      <c r="F11" s="42">
        <v>131275</v>
      </c>
      <c r="G11" s="42">
        <v>157091</v>
      </c>
      <c r="H11" s="42">
        <v>169584</v>
      </c>
      <c r="I11" s="42">
        <v>211283</v>
      </c>
      <c r="J11" s="42">
        <v>55269</v>
      </c>
      <c r="K11" s="37">
        <f>SUM(B11:J11)</f>
        <v>1325914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0.2003</v>
      </c>
      <c r="C14" s="41">
        <v>0.22</v>
      </c>
      <c r="D14" s="41">
        <v>0.2439</v>
      </c>
      <c r="E14" s="41">
        <v>0.212</v>
      </c>
      <c r="F14" s="41">
        <v>0.2244</v>
      </c>
      <c r="G14" s="41">
        <v>0.2267</v>
      </c>
      <c r="H14" s="41">
        <v>0.1805</v>
      </c>
      <c r="I14" s="41">
        <v>0.1823</v>
      </c>
      <c r="J14" s="41">
        <v>0.2063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1.116455797811463</v>
      </c>
      <c r="C16" s="38">
        <v>1.195891991883184</v>
      </c>
      <c r="D16" s="38">
        <v>1.037327132923767</v>
      </c>
      <c r="E16" s="38">
        <v>1.333416644628103</v>
      </c>
      <c r="F16" s="38">
        <v>1.052445852461171</v>
      </c>
      <c r="G16" s="38">
        <v>1.11660502924308</v>
      </c>
      <c r="H16" s="38">
        <v>1.071242515722749</v>
      </c>
      <c r="I16" s="38">
        <v>1.073298300327669</v>
      </c>
      <c r="J16" s="38">
        <v>1.036676581572701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828870.6400000001</v>
      </c>
      <c r="C18" s="35">
        <f aca="true" t="shared" si="2" ref="C18:J18">SUM(C19:C26)</f>
        <v>817953.6</v>
      </c>
      <c r="D18" s="35">
        <f t="shared" si="2"/>
        <v>1092971.2000000002</v>
      </c>
      <c r="E18" s="35">
        <f t="shared" si="2"/>
        <v>596434.7300000001</v>
      </c>
      <c r="F18" s="35">
        <f t="shared" si="2"/>
        <v>673052.69</v>
      </c>
      <c r="G18" s="35">
        <f t="shared" si="2"/>
        <v>826102.25</v>
      </c>
      <c r="H18" s="35">
        <f t="shared" si="2"/>
        <v>686073.57</v>
      </c>
      <c r="I18" s="35">
        <f t="shared" si="2"/>
        <v>901300.2799999999</v>
      </c>
      <c r="J18" s="35">
        <f t="shared" si="2"/>
        <v>242071.43999999997</v>
      </c>
      <c r="K18" s="35">
        <f>SUM(B18:J18)</f>
        <v>6664830.400000001</v>
      </c>
      <c r="L18"/>
      <c r="M18"/>
      <c r="N18"/>
    </row>
    <row r="19" spans="1:14" ht="16.5" customHeight="1">
      <c r="A19" s="18" t="s">
        <v>71</v>
      </c>
      <c r="B19" s="60">
        <f>ROUND((B13+B14)*B7,2)</f>
        <v>721393.04</v>
      </c>
      <c r="C19" s="60">
        <f aca="true" t="shared" si="3" ref="C19:J19">ROUND((C13+C14)*C7,2)</f>
        <v>656485.34</v>
      </c>
      <c r="D19" s="60">
        <f t="shared" si="3"/>
        <v>1018316.25</v>
      </c>
      <c r="E19" s="60">
        <f t="shared" si="3"/>
        <v>432122.86</v>
      </c>
      <c r="F19" s="60">
        <f t="shared" si="3"/>
        <v>618066.02</v>
      </c>
      <c r="G19" s="60">
        <f t="shared" si="3"/>
        <v>722692.91</v>
      </c>
      <c r="H19" s="60">
        <f t="shared" si="3"/>
        <v>616053.85</v>
      </c>
      <c r="I19" s="60">
        <f t="shared" si="3"/>
        <v>803357.57</v>
      </c>
      <c r="J19" s="60">
        <f t="shared" si="3"/>
        <v>230152.09</v>
      </c>
      <c r="K19" s="30">
        <f>SUM(B19:J19)</f>
        <v>5818639.93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84010.4</v>
      </c>
      <c r="C20" s="30">
        <f t="shared" si="4"/>
        <v>128600.22</v>
      </c>
      <c r="D20" s="30">
        <f t="shared" si="4"/>
        <v>38010.83</v>
      </c>
      <c r="E20" s="30">
        <f t="shared" si="4"/>
        <v>144076.95</v>
      </c>
      <c r="F20" s="30">
        <f t="shared" si="4"/>
        <v>32415</v>
      </c>
      <c r="G20" s="30">
        <f t="shared" si="4"/>
        <v>84269.63</v>
      </c>
      <c r="H20" s="30">
        <f t="shared" si="4"/>
        <v>43889.23</v>
      </c>
      <c r="I20" s="30">
        <f t="shared" si="4"/>
        <v>58884.74</v>
      </c>
      <c r="J20" s="30">
        <f t="shared" si="4"/>
        <v>8441.19</v>
      </c>
      <c r="K20" s="30">
        <f aca="true" t="shared" si="5" ref="K18:K26">SUM(B20:J20)</f>
        <v>622598.19</v>
      </c>
      <c r="L20"/>
      <c r="M20"/>
      <c r="N20"/>
    </row>
    <row r="21" spans="1:14" ht="16.5" customHeight="1">
      <c r="A21" s="18" t="s">
        <v>25</v>
      </c>
      <c r="B21" s="30">
        <v>19754.23</v>
      </c>
      <c r="C21" s="30">
        <v>27743.23</v>
      </c>
      <c r="D21" s="30">
        <v>29446.61</v>
      </c>
      <c r="E21" s="30">
        <v>15712</v>
      </c>
      <c r="F21" s="30">
        <v>19425.61</v>
      </c>
      <c r="G21" s="30">
        <v>15715.32</v>
      </c>
      <c r="H21" s="30">
        <v>21361.88</v>
      </c>
      <c r="I21" s="30">
        <v>33670.4</v>
      </c>
      <c r="J21" s="30">
        <v>6849.83</v>
      </c>
      <c r="K21" s="30">
        <f t="shared" si="5"/>
        <v>189679.11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72</v>
      </c>
      <c r="B24" s="30">
        <v>1086.29</v>
      </c>
      <c r="C24" s="30">
        <v>1071.9</v>
      </c>
      <c r="D24" s="30">
        <v>1434</v>
      </c>
      <c r="E24" s="30">
        <v>781.74</v>
      </c>
      <c r="F24" s="30">
        <v>882.46</v>
      </c>
      <c r="G24" s="30">
        <v>1083.89</v>
      </c>
      <c r="H24" s="30">
        <v>899.24</v>
      </c>
      <c r="I24" s="30">
        <v>1182.21</v>
      </c>
      <c r="J24" s="30">
        <v>316.53</v>
      </c>
      <c r="K24" s="30">
        <f t="shared" si="5"/>
        <v>8738.26</v>
      </c>
      <c r="L24"/>
      <c r="M24"/>
      <c r="N24"/>
    </row>
    <row r="25" spans="1:14" ht="16.5" customHeight="1">
      <c r="A25" s="61" t="s">
        <v>73</v>
      </c>
      <c r="B25" s="30">
        <v>788.9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5810.46</v>
      </c>
      <c r="L25"/>
      <c r="M25"/>
      <c r="N25"/>
    </row>
    <row r="26" spans="1:14" ht="16.5" customHeight="1">
      <c r="A26" s="61" t="s">
        <v>74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-74033.64</v>
      </c>
      <c r="C29" s="30">
        <f t="shared" si="6"/>
        <v>-80153.24</v>
      </c>
      <c r="D29" s="30">
        <f t="shared" si="6"/>
        <v>-970284.4</v>
      </c>
      <c r="E29" s="30">
        <f t="shared" si="6"/>
        <v>-498984.98</v>
      </c>
      <c r="F29" s="30">
        <f t="shared" si="6"/>
        <v>-53729.42</v>
      </c>
      <c r="G29" s="30">
        <f t="shared" si="6"/>
        <v>-40003.91</v>
      </c>
      <c r="H29" s="30">
        <f t="shared" si="6"/>
        <v>-611228.37</v>
      </c>
      <c r="I29" s="30">
        <f t="shared" si="6"/>
        <v>-78997.81</v>
      </c>
      <c r="J29" s="30">
        <f t="shared" si="6"/>
        <v>-198310.73</v>
      </c>
      <c r="K29" s="30">
        <f aca="true" t="shared" si="7" ref="K29:K37">SUM(B29:J29)</f>
        <v>-2605726.5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-67993.2</v>
      </c>
      <c r="C30" s="30">
        <f t="shared" si="8"/>
        <v>-74192.8</v>
      </c>
      <c r="D30" s="30">
        <f t="shared" si="8"/>
        <v>-77708.4</v>
      </c>
      <c r="E30" s="30">
        <f t="shared" si="8"/>
        <v>-44638</v>
      </c>
      <c r="F30" s="30">
        <f t="shared" si="8"/>
        <v>-48822.4</v>
      </c>
      <c r="G30" s="30">
        <f t="shared" si="8"/>
        <v>-33976.8</v>
      </c>
      <c r="H30" s="30">
        <f t="shared" si="8"/>
        <v>-30228</v>
      </c>
      <c r="I30" s="30">
        <f t="shared" si="8"/>
        <v>-72424</v>
      </c>
      <c r="J30" s="30">
        <f t="shared" si="8"/>
        <v>-10586.4</v>
      </c>
      <c r="K30" s="30">
        <f t="shared" si="7"/>
        <v>-460570.00000000006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-67993.2</v>
      </c>
      <c r="C31" s="30">
        <f aca="true" t="shared" si="9" ref="C31:J31">-ROUND((C9)*$E$3,2)</f>
        <v>-74192.8</v>
      </c>
      <c r="D31" s="30">
        <f t="shared" si="9"/>
        <v>-77708.4</v>
      </c>
      <c r="E31" s="30">
        <f t="shared" si="9"/>
        <v>-44638</v>
      </c>
      <c r="F31" s="30">
        <f t="shared" si="9"/>
        <v>-48822.4</v>
      </c>
      <c r="G31" s="30">
        <f t="shared" si="9"/>
        <v>-33976.8</v>
      </c>
      <c r="H31" s="30">
        <f t="shared" si="9"/>
        <v>-30228</v>
      </c>
      <c r="I31" s="30">
        <f t="shared" si="9"/>
        <v>-72424</v>
      </c>
      <c r="J31" s="30">
        <f t="shared" si="9"/>
        <v>-10586.4</v>
      </c>
      <c r="K31" s="30">
        <f t="shared" si="7"/>
        <v>-460570.00000000006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-6040.44</v>
      </c>
      <c r="C35" s="27">
        <f t="shared" si="10"/>
        <v>-5960.44</v>
      </c>
      <c r="D35" s="27">
        <f t="shared" si="10"/>
        <v>-892576</v>
      </c>
      <c r="E35" s="27">
        <f t="shared" si="10"/>
        <v>-454346.98</v>
      </c>
      <c r="F35" s="27">
        <f t="shared" si="10"/>
        <v>-4907.02</v>
      </c>
      <c r="G35" s="27">
        <f t="shared" si="10"/>
        <v>-6027.11</v>
      </c>
      <c r="H35" s="27">
        <f t="shared" si="10"/>
        <v>-581000.37</v>
      </c>
      <c r="I35" s="27">
        <f t="shared" si="10"/>
        <v>-6573.81</v>
      </c>
      <c r="J35" s="27">
        <f t="shared" si="10"/>
        <v>-187724.33000000002</v>
      </c>
      <c r="K35" s="30">
        <f t="shared" si="7"/>
        <v>-2145156.5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-864000</v>
      </c>
      <c r="E44" s="17">
        <v>-450000</v>
      </c>
      <c r="F44" s="17">
        <v>0</v>
      </c>
      <c r="G44" s="17">
        <v>0</v>
      </c>
      <c r="H44" s="17">
        <v>-576000</v>
      </c>
      <c r="I44" s="17">
        <v>0</v>
      </c>
      <c r="J44" s="17">
        <v>-180000</v>
      </c>
      <c r="K44" s="17">
        <f>SUM(B44:J44)</f>
        <v>-2070000</v>
      </c>
      <c r="L44" s="24"/>
      <c r="M44"/>
      <c r="N44"/>
    </row>
    <row r="45" spans="1:14" s="23" customFormat="1" ht="16.5" customHeight="1">
      <c r="A45" s="25" t="s">
        <v>68</v>
      </c>
      <c r="B45" s="17">
        <v>-6040.44</v>
      </c>
      <c r="C45" s="17">
        <v>-5960.44</v>
      </c>
      <c r="D45" s="17">
        <v>-7973.92</v>
      </c>
      <c r="E45" s="17">
        <v>-4346.98</v>
      </c>
      <c r="F45" s="17">
        <v>-4907.02</v>
      </c>
      <c r="G45" s="17">
        <v>-6027.11</v>
      </c>
      <c r="H45" s="17">
        <v>-5000.37</v>
      </c>
      <c r="I45" s="17">
        <v>-6573.81</v>
      </c>
      <c r="J45" s="17">
        <v>-1760.13</v>
      </c>
      <c r="K45" s="17">
        <f>SUM(B45:J45)</f>
        <v>-48590.219999999994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754837.0000000001</v>
      </c>
      <c r="C49" s="27">
        <f>IF(C18+C29+C50&lt;0,0,C18+C29+C50)</f>
        <v>737800.36</v>
      </c>
      <c r="D49" s="27">
        <f>IF(D18+D29+D50&lt;0,0,D18+D29+D50)</f>
        <v>122686.80000000016</v>
      </c>
      <c r="E49" s="27">
        <f>IF(E18+E29+E50&lt;0,0,E18+E29+E50)</f>
        <v>97449.75000000012</v>
      </c>
      <c r="F49" s="27">
        <f>IF(F18+F29+F50&lt;0,0,F18+F29+F50)</f>
        <v>619323.2699999999</v>
      </c>
      <c r="G49" s="27">
        <f>IF(G18+G29+G50&lt;0,0,G18+G29+G50)</f>
        <v>786098.34</v>
      </c>
      <c r="H49" s="27">
        <f>IF(H18+H29+H50&lt;0,0,H18+H29+H50)</f>
        <v>74845.19999999995</v>
      </c>
      <c r="I49" s="27">
        <f>IF(I18+I29+I50&lt;0,0,I18+I29+I50)</f>
        <v>822302.47</v>
      </c>
      <c r="J49" s="27">
        <f>IF(J18+J29+J50&lt;0,0,J18+J29+J50)</f>
        <v>43760.70999999996</v>
      </c>
      <c r="K49" s="20">
        <f>SUM(B49:J49)</f>
        <v>4059103.8999999994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754837</v>
      </c>
      <c r="C55" s="10">
        <f t="shared" si="11"/>
        <v>737800.36</v>
      </c>
      <c r="D55" s="10">
        <f t="shared" si="11"/>
        <v>122686.8</v>
      </c>
      <c r="E55" s="10">
        <f t="shared" si="11"/>
        <v>97449.76</v>
      </c>
      <c r="F55" s="10">
        <f t="shared" si="11"/>
        <v>619323.27</v>
      </c>
      <c r="G55" s="10">
        <f t="shared" si="11"/>
        <v>786098.34</v>
      </c>
      <c r="H55" s="10">
        <f t="shared" si="11"/>
        <v>74845.2</v>
      </c>
      <c r="I55" s="10">
        <f>SUM(I56:I68)</f>
        <v>822302.48</v>
      </c>
      <c r="J55" s="10">
        <f t="shared" si="11"/>
        <v>43760.71</v>
      </c>
      <c r="K55" s="5">
        <f>SUM(K56:K68)</f>
        <v>4059103.92</v>
      </c>
      <c r="L55" s="9"/>
    </row>
    <row r="56" spans="1:11" ht="16.5" customHeight="1">
      <c r="A56" s="7" t="s">
        <v>56</v>
      </c>
      <c r="B56" s="8">
        <v>659576.57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659576.57</v>
      </c>
    </row>
    <row r="57" spans="1:11" ht="16.5" customHeight="1">
      <c r="A57" s="7" t="s">
        <v>57</v>
      </c>
      <c r="B57" s="8">
        <v>95260.43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95260.43</v>
      </c>
    </row>
    <row r="58" spans="1:11" ht="16.5" customHeight="1">
      <c r="A58" s="7" t="s">
        <v>4</v>
      </c>
      <c r="B58" s="6">
        <v>0</v>
      </c>
      <c r="C58" s="8">
        <v>737800.36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737800.36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122686.8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122686.8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97449.76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97449.76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619323.27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619323.27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786098.34</v>
      </c>
      <c r="H62" s="6">
        <v>0</v>
      </c>
      <c r="I62" s="6">
        <v>0</v>
      </c>
      <c r="J62" s="6">
        <v>0</v>
      </c>
      <c r="K62" s="5">
        <f t="shared" si="12"/>
        <v>786098.34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74845.2</v>
      </c>
      <c r="I63" s="6">
        <v>0</v>
      </c>
      <c r="J63" s="6">
        <v>0</v>
      </c>
      <c r="K63" s="5">
        <f t="shared" si="12"/>
        <v>74845.2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296028.89</v>
      </c>
      <c r="J65" s="6">
        <v>0</v>
      </c>
      <c r="K65" s="5">
        <f t="shared" si="12"/>
        <v>296028.89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526273.59</v>
      </c>
      <c r="J66" s="6">
        <v>0</v>
      </c>
      <c r="K66" s="5">
        <f t="shared" si="12"/>
        <v>526273.59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43760.71</v>
      </c>
      <c r="K67" s="5">
        <f t="shared" si="12"/>
        <v>43760.71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2022-04-16T11:35:16Z</dcterms:modified>
  <cp:category/>
  <cp:version/>
  <cp:contentType/>
  <cp:contentStatus/>
</cp:coreProperties>
</file>