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<sst xmlns="http://schemas.openxmlformats.org/spreadsheetml/2006/main" count="76" uniqueCount="75">
  <si>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</si>
  <si>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</si>
  <si>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</si>
  <si>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</si>
  <si>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</si>
  <si>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</si>
  <si>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</si>
  <si>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</si>
  <si>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</si>
  <si>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</si>
  <si>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</si>
  <si>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</si>
  <si>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</si>
  <si>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</si>
  <si>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</si>
  <si>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</si>
  <si>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</si>
  <si>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</si>
  <si>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</si>
  <si>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</si>
  <si>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</si>
  <si>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</si>
  <si>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</si>
  <si>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</si>
  <si>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</si>
  <si>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</si>
  <si>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</si>
  <si>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</si>
  <si>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</si>
  <si>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</si>
  <si>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</si>
  <si>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</si>
  <si>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</si>
  <si>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</si>
  <si>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</si>
  <si>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</si>
  <si>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</si>
  <si>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</si>
  <si>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</si>
  <si>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</si>
  <si>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</si>
  <si>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</si>
  <si>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</si>
  <si>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</si>
  <si>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</si>
  <si>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</si>
  <si>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</si>
  <si>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</si>
  <si>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</si>
  <si>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</si>
  <si>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</si>
  <si>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</si>
  <si>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</si>
  <si>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</si>
  <si>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</si>
  <si>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</si>
  <si>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</si>
  <si>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</si>
  <si>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</si>
  <si>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</si>
  <si>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</si>
  <si>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</si>
  <si>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</si>
  <si>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</si>
  <si>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</si>
  <si>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02/04/22 - VENCIMENTO 08/04/22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</si>
  <si>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</si>
  <si>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</si>
  <si>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</si>
  <si>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</si>
  <si>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</si>
  <si>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</si>
  <si>
    <t>5.2.8. Ajuste de Cronograma (+)</t>
  </si>
  <si>
    <t>5.2.9. Ajuste de Cronograma (-)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</si>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</sst>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174831</v>
      </c>
      <c r="C7" s="46">
        <f t="shared" si="0"/>
        <v>142979</v>
      </c>
      <c r="D7" s="46">
        <f t="shared" si="0"/>
        <v>198733</v>
      </c>
      <c r="E7" s="46">
        <f t="shared" si="0"/>
        <v>97075</v>
      </c>
      <c r="F7" s="46">
        <f t="shared" si="0"/>
        <v>130078</v>
      </c>
      <c r="G7" s="46">
        <f t="shared" si="0"/>
        <v>139915</v>
      </c>
      <c r="H7" s="46">
        <f t="shared" si="0"/>
        <v>165985</v>
      </c>
      <c r="I7" s="46">
        <f t="shared" si="0"/>
        <v>209002</v>
      </c>
      <c r="J7" s="46">
        <f t="shared" si="0"/>
        <v>49080</v>
      </c>
      <c r="K7" s="46">
        <f t="shared" si="0"/>
        <v>1307678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13935</v>
      </c>
      <c r="C8" s="44">
        <f t="shared" si="1"/>
        <v>14674</v>
      </c>
      <c r="D8" s="44">
        <f t="shared" si="1"/>
        <v>16297</v>
      </c>
      <c r="E8" s="44">
        <f t="shared" si="1"/>
        <v>9092</v>
      </c>
      <c r="F8" s="44">
        <f t="shared" si="1"/>
        <v>9956</v>
      </c>
      <c r="G8" s="44">
        <f t="shared" si="1"/>
        <v>6369</v>
      </c>
      <c r="H8" s="44">
        <f t="shared" si="1"/>
        <v>5953</v>
      </c>
      <c r="I8" s="44">
        <f t="shared" si="1"/>
        <v>14849</v>
      </c>
      <c r="J8" s="44">
        <f t="shared" si="1"/>
        <v>1818</v>
      </c>
      <c r="K8" s="37">
        <f>SUM(B8:J8)</f>
        <v>92943</v>
      </c>
      <c r="L8"/>
      <c r="M8"/>
      <c r="N8"/>
    </row>
    <row r="9" spans="1:14" ht="16.5" customHeight="1">
      <c r="A9" s="22" t="s">
        <v>31</v>
      </c>
      <c r="B9" s="44">
        <v>13917</v>
      </c>
      <c r="C9" s="44">
        <v>14671</v>
      </c>
      <c r="D9" s="44">
        <v>16292</v>
      </c>
      <c r="E9" s="44">
        <v>9018</v>
      </c>
      <c r="F9" s="44">
        <v>9943</v>
      </c>
      <c r="G9" s="44">
        <v>6366</v>
      </c>
      <c r="H9" s="44">
        <v>5953</v>
      </c>
      <c r="I9" s="44">
        <v>14801</v>
      </c>
      <c r="J9" s="44">
        <v>1818</v>
      </c>
      <c r="K9" s="37">
        <f>SUM(B9:J9)</f>
        <v>92779</v>
      </c>
      <c r="L9"/>
      <c r="M9"/>
      <c r="N9"/>
    </row>
    <row r="10" spans="1:14" ht="16.5" customHeight="1">
      <c r="A10" s="22" t="s">
        <v>30</v>
      </c>
      <c r="B10" s="44">
        <v>18</v>
      </c>
      <c r="C10" s="44">
        <v>3</v>
      </c>
      <c r="D10" s="44">
        <v>5</v>
      </c>
      <c r="E10" s="44">
        <v>74</v>
      </c>
      <c r="F10" s="44">
        <v>13</v>
      </c>
      <c r="G10" s="44">
        <v>3</v>
      </c>
      <c r="H10" s="44">
        <v>0</v>
      </c>
      <c r="I10" s="44">
        <v>48</v>
      </c>
      <c r="J10" s="44">
        <v>0</v>
      </c>
      <c r="K10" s="37">
        <f>SUM(B10:J10)</f>
        <v>164</v>
      </c>
      <c r="L10"/>
      <c r="M10"/>
      <c r="N10"/>
    </row>
    <row r="11" spans="1:14" ht="16.5" customHeight="1">
      <c r="A11" s="43" t="s">
        <v>29</v>
      </c>
      <c r="B11" s="42">
        <v>160896</v>
      </c>
      <c r="C11" s="42">
        <v>128305</v>
      </c>
      <c r="D11" s="42">
        <v>182436</v>
      </c>
      <c r="E11" s="42">
        <v>87983</v>
      </c>
      <c r="F11" s="42">
        <v>120122</v>
      </c>
      <c r="G11" s="42">
        <v>133546</v>
      </c>
      <c r="H11" s="42">
        <v>160032</v>
      </c>
      <c r="I11" s="42">
        <v>194153</v>
      </c>
      <c r="J11" s="42">
        <v>47262</v>
      </c>
      <c r="K11" s="37">
        <f>SUM(B11:J11)</f>
        <v>1214735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66</v>
      </c>
      <c r="B14" s="41">
        <v>0.2003</v>
      </c>
      <c r="C14" s="41">
        <v>0.22</v>
      </c>
      <c r="D14" s="41">
        <v>0.2439</v>
      </c>
      <c r="E14" s="41">
        <v>0.212</v>
      </c>
      <c r="F14" s="41">
        <v>0.2244</v>
      </c>
      <c r="G14" s="41">
        <v>0.2267</v>
      </c>
      <c r="H14" s="41">
        <v>0.1805</v>
      </c>
      <c r="I14" s="41">
        <v>0.1823</v>
      </c>
      <c r="J14" s="41">
        <v>0.2063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1.180372431262811</v>
      </c>
      <c r="C16" s="38">
        <v>1.252131331960429</v>
      </c>
      <c r="D16" s="38">
        <v>1.090177164030751</v>
      </c>
      <c r="E16" s="38">
        <v>1.398064233866197</v>
      </c>
      <c r="F16" s="38">
        <v>1.106771574110381</v>
      </c>
      <c r="G16" s="38">
        <v>1.166872329145112</v>
      </c>
      <c r="H16" s="38">
        <v>1.122073893572087</v>
      </c>
      <c r="I16" s="38">
        <v>1.135445315242267</v>
      </c>
      <c r="J16" s="38">
        <v>1.084029421267694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67</v>
      </c>
      <c r="B18" s="35">
        <f>SUM(B19:B26)</f>
        <v>823822.41</v>
      </c>
      <c r="C18" s="35">
        <f aca="true" t="shared" si="2" ref="C18:J18">SUM(C19:C26)</f>
        <v>794602.13</v>
      </c>
      <c r="D18" s="35">
        <f t="shared" si="2"/>
        <v>1055594.6099999999</v>
      </c>
      <c r="E18" s="35">
        <f t="shared" si="2"/>
        <v>577299.9500000001</v>
      </c>
      <c r="F18" s="35">
        <f t="shared" si="2"/>
        <v>647499.79</v>
      </c>
      <c r="G18" s="35">
        <f t="shared" si="2"/>
        <v>734593.78</v>
      </c>
      <c r="H18" s="35">
        <f t="shared" si="2"/>
        <v>676489.3099999999</v>
      </c>
      <c r="I18" s="35">
        <f t="shared" si="2"/>
        <v>875763.64</v>
      </c>
      <c r="J18" s="35">
        <f t="shared" si="2"/>
        <v>217081.79</v>
      </c>
      <c r="K18" s="35">
        <f>SUM(B18:J18)</f>
        <v>6402747.409999999</v>
      </c>
      <c r="L18"/>
      <c r="M18"/>
      <c r="N18"/>
    </row>
    <row r="19" spans="1:14" ht="16.5" customHeight="1">
      <c r="A19" s="18" t="s">
        <v>68</v>
      </c>
      <c r="B19" s="60">
        <f>ROUND((B13+B14)*B7,2)</f>
        <v>677295.29</v>
      </c>
      <c r="C19" s="60">
        <f aca="true" t="shared" si="3" ref="C19:J19">ROUND((C13+C14)*C7,2)</f>
        <v>608504.33</v>
      </c>
      <c r="D19" s="60">
        <f t="shared" si="3"/>
        <v>937602.42</v>
      </c>
      <c r="E19" s="60">
        <f t="shared" si="3"/>
        <v>398191.94</v>
      </c>
      <c r="F19" s="60">
        <f t="shared" si="3"/>
        <v>564655.59</v>
      </c>
      <c r="G19" s="60">
        <f t="shared" si="3"/>
        <v>613513.28</v>
      </c>
      <c r="H19" s="60">
        <f t="shared" si="3"/>
        <v>579503.43</v>
      </c>
      <c r="I19" s="60">
        <f t="shared" si="3"/>
        <v>737087.35</v>
      </c>
      <c r="J19" s="60">
        <f t="shared" si="3"/>
        <v>195853.74</v>
      </c>
      <c r="K19" s="30">
        <f>SUM(B19:J19)</f>
        <v>5312207.369999999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122165.4</v>
      </c>
      <c r="C20" s="30">
        <f t="shared" si="4"/>
        <v>153423.01</v>
      </c>
      <c r="D20" s="30">
        <f t="shared" si="4"/>
        <v>84550.33</v>
      </c>
      <c r="E20" s="30">
        <f t="shared" si="4"/>
        <v>158505.97</v>
      </c>
      <c r="F20" s="30">
        <f t="shared" si="4"/>
        <v>60289.17</v>
      </c>
      <c r="G20" s="30">
        <f t="shared" si="4"/>
        <v>102378.39</v>
      </c>
      <c r="H20" s="30">
        <f t="shared" si="4"/>
        <v>70742.24</v>
      </c>
      <c r="I20" s="30">
        <f t="shared" si="4"/>
        <v>99835.03</v>
      </c>
      <c r="J20" s="30">
        <f t="shared" si="4"/>
        <v>16457.48</v>
      </c>
      <c r="K20" s="30">
        <f aca="true" t="shared" si="5" ref="K18:K26">SUM(B20:J20)</f>
        <v>868347.0200000001</v>
      </c>
      <c r="L20"/>
      <c r="M20"/>
      <c r="N20"/>
    </row>
    <row r="21" spans="1:14" ht="16.5" customHeight="1">
      <c r="A21" s="18" t="s">
        <v>25</v>
      </c>
      <c r="B21" s="30">
        <v>20615.36</v>
      </c>
      <c r="C21" s="30">
        <v>27540.39</v>
      </c>
      <c r="D21" s="30">
        <v>26241.96</v>
      </c>
      <c r="E21" s="30">
        <v>16074.32</v>
      </c>
      <c r="F21" s="30">
        <v>19411.37</v>
      </c>
      <c r="G21" s="30">
        <v>15361.65</v>
      </c>
      <c r="H21" s="30">
        <v>21453.44</v>
      </c>
      <c r="I21" s="30">
        <v>33444.1</v>
      </c>
      <c r="J21" s="30">
        <v>8163.82</v>
      </c>
      <c r="K21" s="30">
        <f t="shared" si="5"/>
        <v>188306.41</v>
      </c>
      <c r="L21"/>
      <c r="M21"/>
      <c r="N21"/>
    </row>
    <row r="22" spans="1:14" ht="16.5" customHeight="1">
      <c r="A22" s="18" t="s">
        <v>24</v>
      </c>
      <c r="B22" s="30">
        <v>1524.74</v>
      </c>
      <c r="C22" s="34">
        <v>3049.48</v>
      </c>
      <c r="D22" s="34">
        <v>4574.22</v>
      </c>
      <c r="E22" s="30">
        <v>3049.48</v>
      </c>
      <c r="F22" s="30">
        <v>1524.74</v>
      </c>
      <c r="G22" s="34">
        <v>1524.74</v>
      </c>
      <c r="H22" s="34">
        <v>3049.48</v>
      </c>
      <c r="I22" s="34">
        <v>3049.48</v>
      </c>
      <c r="J22" s="34">
        <v>1524.74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61" t="s">
        <v>69</v>
      </c>
      <c r="B24" s="30">
        <v>1119.86</v>
      </c>
      <c r="C24" s="30">
        <v>1081.49</v>
      </c>
      <c r="D24" s="30">
        <v>1436.39</v>
      </c>
      <c r="E24" s="30">
        <v>786.54</v>
      </c>
      <c r="F24" s="30">
        <v>880.06</v>
      </c>
      <c r="G24" s="30">
        <v>999.96</v>
      </c>
      <c r="H24" s="30">
        <v>920.83</v>
      </c>
      <c r="I24" s="30">
        <v>1191.8</v>
      </c>
      <c r="J24" s="30">
        <v>294.95</v>
      </c>
      <c r="K24" s="30">
        <f t="shared" si="5"/>
        <v>8711.880000000001</v>
      </c>
      <c r="L24"/>
      <c r="M24"/>
      <c r="N24"/>
    </row>
    <row r="25" spans="1:14" ht="16.5" customHeight="1">
      <c r="A25" s="61" t="s">
        <v>70</v>
      </c>
      <c r="B25" s="30">
        <v>788.72</v>
      </c>
      <c r="C25" s="30">
        <v>736.31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5810.28</v>
      </c>
      <c r="L25"/>
      <c r="M25"/>
      <c r="N25"/>
    </row>
    <row r="26" spans="1:14" ht="16.5" customHeight="1">
      <c r="A26" s="61" t="s">
        <v>71</v>
      </c>
      <c r="B26" s="30">
        <v>313.04</v>
      </c>
      <c r="C26" s="30">
        <v>267.12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2088.24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-67461.92</v>
      </c>
      <c r="C29" s="30">
        <f t="shared" si="6"/>
        <v>-70566.17</v>
      </c>
      <c r="D29" s="30">
        <f t="shared" si="6"/>
        <v>-964274.13</v>
      </c>
      <c r="E29" s="30">
        <f t="shared" si="6"/>
        <v>-494052.85000000003</v>
      </c>
      <c r="F29" s="30">
        <f t="shared" si="6"/>
        <v>-48642.89</v>
      </c>
      <c r="G29" s="30">
        <f t="shared" si="6"/>
        <v>-33570.81</v>
      </c>
      <c r="H29" s="30">
        <f t="shared" si="6"/>
        <v>-607313.57</v>
      </c>
      <c r="I29" s="30">
        <f t="shared" si="6"/>
        <v>-71751.55</v>
      </c>
      <c r="J29" s="30">
        <f t="shared" si="6"/>
        <v>-15603.52</v>
      </c>
      <c r="K29" s="30">
        <f aca="true" t="shared" si="7" ref="K29:K37">SUM(B29:J29)</f>
        <v>-2373237.4099999997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-61234.8</v>
      </c>
      <c r="C30" s="30">
        <f t="shared" si="8"/>
        <v>-64552.4</v>
      </c>
      <c r="D30" s="30">
        <f t="shared" si="8"/>
        <v>-71684.8</v>
      </c>
      <c r="E30" s="30">
        <f t="shared" si="8"/>
        <v>-39679.2</v>
      </c>
      <c r="F30" s="30">
        <f t="shared" si="8"/>
        <v>-43749.2</v>
      </c>
      <c r="G30" s="30">
        <f t="shared" si="8"/>
        <v>-28010.4</v>
      </c>
      <c r="H30" s="30">
        <f t="shared" si="8"/>
        <v>-26193.2</v>
      </c>
      <c r="I30" s="30">
        <f t="shared" si="8"/>
        <v>-65124.4</v>
      </c>
      <c r="J30" s="30">
        <f t="shared" si="8"/>
        <v>-7999.2</v>
      </c>
      <c r="K30" s="30">
        <f t="shared" si="7"/>
        <v>-408227.6000000001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-61234.8</v>
      </c>
      <c r="C31" s="30">
        <f aca="true" t="shared" si="9" ref="C31:J31">-ROUND((C9)*$E$3,2)</f>
        <v>-64552.4</v>
      </c>
      <c r="D31" s="30">
        <f t="shared" si="9"/>
        <v>-71684.8</v>
      </c>
      <c r="E31" s="30">
        <f t="shared" si="9"/>
        <v>-39679.2</v>
      </c>
      <c r="F31" s="30">
        <f t="shared" si="9"/>
        <v>-43749.2</v>
      </c>
      <c r="G31" s="30">
        <f t="shared" si="9"/>
        <v>-28010.4</v>
      </c>
      <c r="H31" s="30">
        <f t="shared" si="9"/>
        <v>-26193.2</v>
      </c>
      <c r="I31" s="30">
        <f t="shared" si="9"/>
        <v>-65124.4</v>
      </c>
      <c r="J31" s="30">
        <f t="shared" si="9"/>
        <v>-7999.2</v>
      </c>
      <c r="K31" s="30">
        <f t="shared" si="7"/>
        <v>-408227.6000000001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-6227.12</v>
      </c>
      <c r="C35" s="27">
        <f t="shared" si="10"/>
        <v>-6013.77</v>
      </c>
      <c r="D35" s="27">
        <f t="shared" si="10"/>
        <v>-892589.33</v>
      </c>
      <c r="E35" s="27">
        <f t="shared" si="10"/>
        <v>-454373.65</v>
      </c>
      <c r="F35" s="27">
        <f t="shared" si="10"/>
        <v>-4893.69</v>
      </c>
      <c r="G35" s="27">
        <f t="shared" si="10"/>
        <v>-5560.41</v>
      </c>
      <c r="H35" s="27">
        <f t="shared" si="10"/>
        <v>-581120.37</v>
      </c>
      <c r="I35" s="27">
        <f t="shared" si="10"/>
        <v>-6627.15</v>
      </c>
      <c r="J35" s="27">
        <f t="shared" si="10"/>
        <v>-7604.32</v>
      </c>
      <c r="K35" s="30">
        <f t="shared" si="7"/>
        <v>-1965009.8099999998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-20602.08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-5964.2</v>
      </c>
      <c r="K36" s="30">
        <f t="shared" si="7"/>
        <v>-26566.280000000002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72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73</v>
      </c>
      <c r="B44" s="17">
        <v>0</v>
      </c>
      <c r="C44" s="17">
        <v>0</v>
      </c>
      <c r="D44" s="17">
        <v>-864000</v>
      </c>
      <c r="E44" s="17">
        <v>-450000</v>
      </c>
      <c r="F44" s="17">
        <v>0</v>
      </c>
      <c r="G44" s="17">
        <v>0</v>
      </c>
      <c r="H44" s="17">
        <v>-576000</v>
      </c>
      <c r="I44" s="17">
        <v>0</v>
      </c>
      <c r="J44" s="17">
        <v>0</v>
      </c>
      <c r="K44" s="17">
        <f>SUM(B44:J44)</f>
        <v>-1890000</v>
      </c>
      <c r="L44" s="24"/>
      <c r="M44"/>
      <c r="N44"/>
    </row>
    <row r="45" spans="1:14" s="23" customFormat="1" ht="16.5" customHeight="1">
      <c r="A45" s="25" t="s">
        <v>74</v>
      </c>
      <c r="B45" s="17">
        <v>-6227.12</v>
      </c>
      <c r="C45" s="17">
        <v>-6013.77</v>
      </c>
      <c r="D45" s="17">
        <v>-7987.25</v>
      </c>
      <c r="E45" s="17">
        <v>-4373.65</v>
      </c>
      <c r="F45" s="17">
        <v>-4893.69</v>
      </c>
      <c r="G45" s="17">
        <v>-5560.41</v>
      </c>
      <c r="H45" s="17">
        <v>-5120.37</v>
      </c>
      <c r="I45" s="17">
        <v>-6627.15</v>
      </c>
      <c r="J45" s="17">
        <v>-1640.12</v>
      </c>
      <c r="K45" s="17">
        <f>SUM(B45:J45)</f>
        <v>-48443.530000000006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756360.49</v>
      </c>
      <c r="C49" s="27">
        <f>IF(C18+C29+C50&lt;0,0,C18+C29+C50)</f>
        <v>724035.96</v>
      </c>
      <c r="D49" s="27">
        <f>IF(D18+D29+D50&lt;0,0,D18+D29+D50)</f>
        <v>91320.47999999986</v>
      </c>
      <c r="E49" s="27">
        <f>IF(E18+E29+E50&lt;0,0,E18+E29+E50)</f>
        <v>83247.10000000003</v>
      </c>
      <c r="F49" s="27">
        <f>IF(F18+F29+F50&lt;0,0,F18+F29+F50)</f>
        <v>598856.9</v>
      </c>
      <c r="G49" s="27">
        <f>IF(G18+G29+G50&lt;0,0,G18+G29+G50)</f>
        <v>701022.97</v>
      </c>
      <c r="H49" s="27">
        <f>IF(H18+H29+H50&lt;0,0,H18+H29+H50)</f>
        <v>69175.73999999999</v>
      </c>
      <c r="I49" s="27">
        <f>IF(I18+I29+I50&lt;0,0,I18+I29+I50)</f>
        <v>804012.09</v>
      </c>
      <c r="J49" s="27">
        <f>IF(J18+J29+J50&lt;0,0,J18+J29+J50)</f>
        <v>201478.27000000002</v>
      </c>
      <c r="K49" s="20">
        <f>SUM(B49:J49)</f>
        <v>4029509.9999999995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756360.5</v>
      </c>
      <c r="C55" s="10">
        <f t="shared" si="11"/>
        <v>724035.96</v>
      </c>
      <c r="D55" s="10">
        <f t="shared" si="11"/>
        <v>91320.49</v>
      </c>
      <c r="E55" s="10">
        <f t="shared" si="11"/>
        <v>83247.1</v>
      </c>
      <c r="F55" s="10">
        <f t="shared" si="11"/>
        <v>598856.89</v>
      </c>
      <c r="G55" s="10">
        <f t="shared" si="11"/>
        <v>701022.98</v>
      </c>
      <c r="H55" s="10">
        <f t="shared" si="11"/>
        <v>69175.74</v>
      </c>
      <c r="I55" s="10">
        <f>SUM(I56:I68)</f>
        <v>804012.1</v>
      </c>
      <c r="J55" s="10">
        <f t="shared" si="11"/>
        <v>201478.27</v>
      </c>
      <c r="K55" s="5">
        <f>SUM(K56:K68)</f>
        <v>4029510.0300000003</v>
      </c>
      <c r="L55" s="9"/>
    </row>
    <row r="56" spans="1:11" ht="16.5" customHeight="1">
      <c r="A56" s="7" t="s">
        <v>56</v>
      </c>
      <c r="B56" s="8">
        <v>661361.62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661361.62</v>
      </c>
    </row>
    <row r="57" spans="1:11" ht="16.5" customHeight="1">
      <c r="A57" s="7" t="s">
        <v>57</v>
      </c>
      <c r="B57" s="8">
        <v>94998.88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94998.88</v>
      </c>
    </row>
    <row r="58" spans="1:11" ht="16.5" customHeight="1">
      <c r="A58" s="7" t="s">
        <v>4</v>
      </c>
      <c r="B58" s="6">
        <v>0</v>
      </c>
      <c r="C58" s="8">
        <v>724035.96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724035.96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91320.49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91320.49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83247.1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83247.1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598856.89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598856.89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701022.98</v>
      </c>
      <c r="H62" s="6">
        <v>0</v>
      </c>
      <c r="I62" s="6">
        <v>0</v>
      </c>
      <c r="J62" s="6">
        <v>0</v>
      </c>
      <c r="K62" s="5">
        <f t="shared" si="12"/>
        <v>701022.98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69175.74</v>
      </c>
      <c r="I63" s="6">
        <v>0</v>
      </c>
      <c r="J63" s="6">
        <v>0</v>
      </c>
      <c r="K63" s="5">
        <f t="shared" si="12"/>
        <v>69175.74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296760.87</v>
      </c>
      <c r="J65" s="6">
        <v>0</v>
      </c>
      <c r="K65" s="5">
        <f t="shared" si="12"/>
        <v>296760.87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507251.23</v>
      </c>
      <c r="J66" s="6">
        <v>0</v>
      </c>
      <c r="K66" s="5">
        <f t="shared" si="12"/>
        <v>507251.23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201478.27</v>
      </c>
      <c r="K67" s="5">
        <f t="shared" si="12"/>
        <v>201478.27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2022-04-08T21:10:28Z</dcterms:modified>
  <cp:category/>
  <cp:version/>
  <cp:contentType/>
  <cp:contentStatus/>
</cp:coreProperties>
</file>