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<sst xmlns="http://schemas.openxmlformats.org/spreadsheetml/2006/main" count="82" uniqueCount="81">
  <si>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</si>
  <si>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</si>
  <si>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</si>
  <si>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</si>
  <si>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</si>
  <si>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</si>
  <si>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</si>
  <si>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</si>
  <si>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</si>
  <si>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</si>
  <si>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</si>
  <si>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</si>
  <si>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</si>
  <si>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</si>
  <si>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</si>
  <si>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</si>
  <si>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</si>
  <si>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</si>
  <si>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</si>
  <si>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</si>
  <si>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</si>
  <si>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</si>
  <si>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</si>
  <si>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</si>
  <si>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</si>
  <si>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</si>
  <si>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</si>
  <si>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</si>
  <si>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</si>
  <si>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</si>
  <si>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</si>
  <si>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</si>
  <si>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</si>
  <si>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</si>
  <si>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</si>
  <si>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</si>
  <si>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</si>
  <si>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</si>
  <si>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</si>
  <si>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</si>
  <si>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</si>
  <si>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</si>
  <si>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</si>
  <si>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</si>
  <si>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</si>
  <si>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</si>
  <si>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</si>
  <si>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</si>
  <si>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</si>
  <si>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</si>
  <si>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</si>
  <si>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</si>
  <si>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</si>
  <si>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</si>
  <si>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</si>
  <si>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</si>
  <si>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</si>
  <si>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</si>
  <si>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</si>
  <si>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</si>
  <si>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</si>
  <si>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</si>
  <si>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</si>
  <si>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</si>
  <si>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</si>
  <si>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</si>
  <si>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</si>
  <si>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</si>
  <si>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</si>
  <si>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</si>
  <si>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</si>
  <si>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</si>
  <si>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29/04/22 - VENCIMENTO 06/05/22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</si>
  <si>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</si>
  <si>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</si>
  <si>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</si>
  <si>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</si>
  <si>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</si>
  <si>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</si>
  <si>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5.3. Revisão de Remuneração pelo Transporte Coletivo ¹</t>
  </si>
  <si>
    <t>¹ Energia para tração mar e abr.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</si>
</sst>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88104</v>
      </c>
      <c r="C7" s="10">
        <f>C8+C11</f>
        <v>106199</v>
      </c>
      <c r="D7" s="10">
        <f aca="true" t="shared" si="0" ref="D7:K7">D8+D11</f>
        <v>310286</v>
      </c>
      <c r="E7" s="10">
        <f t="shared" si="0"/>
        <v>249617</v>
      </c>
      <c r="F7" s="10">
        <f t="shared" si="0"/>
        <v>270345</v>
      </c>
      <c r="G7" s="10">
        <f t="shared" si="0"/>
        <v>143684</v>
      </c>
      <c r="H7" s="10">
        <f t="shared" si="0"/>
        <v>76729</v>
      </c>
      <c r="I7" s="10">
        <f t="shared" si="0"/>
        <v>118419</v>
      </c>
      <c r="J7" s="10">
        <f t="shared" si="0"/>
        <v>121663</v>
      </c>
      <c r="K7" s="10">
        <f t="shared" si="0"/>
        <v>217358</v>
      </c>
      <c r="L7" s="10">
        <f>SUM(B7:K7)</f>
        <v>1702404</v>
      </c>
      <c r="M7" s="11"/>
    </row>
    <row r="8" spans="1:13" ht="17.25" customHeight="1">
      <c r="A8" s="12" t="s">
        <v>18</v>
      </c>
      <c r="B8" s="13">
        <f>B9+B10</f>
        <v>6334</v>
      </c>
      <c r="C8" s="13">
        <f aca="true" t="shared" si="1" ref="C8:K8">C9+C10</f>
        <v>7206</v>
      </c>
      <c r="D8" s="13">
        <f t="shared" si="1"/>
        <v>21871</v>
      </c>
      <c r="E8" s="13">
        <f t="shared" si="1"/>
        <v>15495</v>
      </c>
      <c r="F8" s="13">
        <f t="shared" si="1"/>
        <v>15050</v>
      </c>
      <c r="G8" s="13">
        <f t="shared" si="1"/>
        <v>11015</v>
      </c>
      <c r="H8" s="13">
        <f t="shared" si="1"/>
        <v>5203</v>
      </c>
      <c r="I8" s="13">
        <f t="shared" si="1"/>
        <v>6217</v>
      </c>
      <c r="J8" s="13">
        <f t="shared" si="1"/>
        <v>8644</v>
      </c>
      <c r="K8" s="13">
        <f t="shared" si="1"/>
        <v>13572</v>
      </c>
      <c r="L8" s="13">
        <f>SUM(B8:K8)</f>
        <v>110607</v>
      </c>
      <c r="M8"/>
    </row>
    <row r="9" spans="1:13" ht="17.25" customHeight="1">
      <c r="A9" s="14" t="s">
        <v>19</v>
      </c>
      <c r="B9" s="15">
        <v>6334</v>
      </c>
      <c r="C9" s="15">
        <v>7206</v>
      </c>
      <c r="D9" s="15">
        <v>21871</v>
      </c>
      <c r="E9" s="15">
        <v>15495</v>
      </c>
      <c r="F9" s="15">
        <v>15050</v>
      </c>
      <c r="G9" s="15">
        <v>11015</v>
      </c>
      <c r="H9" s="15">
        <v>5173</v>
      </c>
      <c r="I9" s="15">
        <v>6217</v>
      </c>
      <c r="J9" s="15">
        <v>8644</v>
      </c>
      <c r="K9" s="15">
        <v>13572</v>
      </c>
      <c r="L9" s="13">
        <f>SUM(B9:K9)</f>
        <v>110577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30</v>
      </c>
      <c r="I10" s="15">
        <v>0</v>
      </c>
      <c r="J10" s="15">
        <v>0</v>
      </c>
      <c r="K10" s="15">
        <v>0</v>
      </c>
      <c r="L10" s="13">
        <f>SUM(B10:K10)</f>
        <v>30</v>
      </c>
      <c r="M10"/>
    </row>
    <row r="11" spans="1:13" ht="17.25" customHeight="1">
      <c r="A11" s="12" t="s">
        <v>21</v>
      </c>
      <c r="B11" s="15">
        <v>81770</v>
      </c>
      <c r="C11" s="15">
        <v>98993</v>
      </c>
      <c r="D11" s="15">
        <v>288415</v>
      </c>
      <c r="E11" s="15">
        <v>234122</v>
      </c>
      <c r="F11" s="15">
        <v>255295</v>
      </c>
      <c r="G11" s="15">
        <v>132669</v>
      </c>
      <c r="H11" s="15">
        <v>71526</v>
      </c>
      <c r="I11" s="15">
        <v>112202</v>
      </c>
      <c r="J11" s="15">
        <v>113019</v>
      </c>
      <c r="K11" s="15">
        <v>203786</v>
      </c>
      <c r="L11" s="13">
        <f>SUM(B11:K11)</f>
        <v>1591797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73</v>
      </c>
      <c r="B14" s="20">
        <v>0.37</v>
      </c>
      <c r="C14" s="20">
        <v>0.2911</v>
      </c>
      <c r="D14" s="20">
        <v>0.3465</v>
      </c>
      <c r="E14" s="20">
        <v>0.351</v>
      </c>
      <c r="F14" s="20">
        <v>0.3101</v>
      </c>
      <c r="G14" s="20">
        <v>0.341</v>
      </c>
      <c r="H14" s="20">
        <v>0.3756</v>
      </c>
      <c r="I14" s="20">
        <v>0.3114</v>
      </c>
      <c r="J14" s="20">
        <v>0.3354</v>
      </c>
      <c r="K14" s="20">
        <v>0.2739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1.272392589199888</v>
      </c>
      <c r="C16" s="22">
        <v>1.211641361757624</v>
      </c>
      <c r="D16" s="22">
        <v>1.063437824670443</v>
      </c>
      <c r="E16" s="22">
        <v>1.109930406126284</v>
      </c>
      <c r="F16" s="22">
        <v>1.219429670853318</v>
      </c>
      <c r="G16" s="22">
        <v>1.236501161140376</v>
      </c>
      <c r="H16" s="22">
        <v>1.151181929393652</v>
      </c>
      <c r="I16" s="22">
        <v>1.186807591290214</v>
      </c>
      <c r="J16" s="22">
        <v>1.308023955961509</v>
      </c>
      <c r="K16" s="22">
        <v>1.113202522246343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SUM(B19:B26)</f>
        <v>737756.3700000001</v>
      </c>
      <c r="C18" s="25">
        <f aca="true" t="shared" si="2" ref="C18:K18">SUM(C19:C26)</f>
        <v>479906.95</v>
      </c>
      <c r="D18" s="25">
        <f t="shared" si="2"/>
        <v>1472283.88</v>
      </c>
      <c r="E18" s="25">
        <f t="shared" si="2"/>
        <v>1247731.3</v>
      </c>
      <c r="F18" s="25">
        <f t="shared" si="2"/>
        <v>1324541.6700000002</v>
      </c>
      <c r="G18" s="25">
        <f t="shared" si="2"/>
        <v>786119.4200000002</v>
      </c>
      <c r="H18" s="25">
        <f t="shared" si="2"/>
        <v>432041.06999999995</v>
      </c>
      <c r="I18" s="25">
        <f t="shared" si="2"/>
        <v>560212.57</v>
      </c>
      <c r="J18" s="25">
        <f t="shared" si="2"/>
        <v>686309.56</v>
      </c>
      <c r="K18" s="25">
        <f t="shared" si="2"/>
        <v>851971.4500000001</v>
      </c>
      <c r="L18" s="25">
        <f>SUM(B18:K18)</f>
        <v>8578874.24</v>
      </c>
      <c r="M18"/>
    </row>
    <row r="19" spans="1:13" ht="17.25" customHeight="1">
      <c r="A19" s="26" t="s">
        <v>24</v>
      </c>
      <c r="B19" s="61">
        <f>ROUND((B13+B14)*B7,2)</f>
        <v>575874.18</v>
      </c>
      <c r="C19" s="61">
        <f aca="true" t="shared" si="3" ref="C19:K19">ROUND((C13+C14)*C7,2)</f>
        <v>387392.71</v>
      </c>
      <c r="D19" s="61">
        <f t="shared" si="3"/>
        <v>1347137.7</v>
      </c>
      <c r="E19" s="61">
        <f t="shared" si="3"/>
        <v>1097765.64</v>
      </c>
      <c r="F19" s="61">
        <f t="shared" si="3"/>
        <v>1050479.57</v>
      </c>
      <c r="G19" s="61">
        <f t="shared" si="3"/>
        <v>613904.26</v>
      </c>
      <c r="H19" s="61">
        <f t="shared" si="3"/>
        <v>361117.37</v>
      </c>
      <c r="I19" s="61">
        <f t="shared" si="3"/>
        <v>462082.78</v>
      </c>
      <c r="J19" s="61">
        <f t="shared" si="3"/>
        <v>511288.76</v>
      </c>
      <c r="K19" s="61">
        <f t="shared" si="3"/>
        <v>745929.18</v>
      </c>
      <c r="L19" s="33">
        <f>SUM(B19:K19)</f>
        <v>7152972.149999999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156863.86</v>
      </c>
      <c r="C20" s="33">
        <f t="shared" si="4"/>
        <v>81988.32</v>
      </c>
      <c r="D20" s="33">
        <f t="shared" si="4"/>
        <v>85459.49</v>
      </c>
      <c r="E20" s="33">
        <f t="shared" si="4"/>
        <v>120677.82</v>
      </c>
      <c r="F20" s="33">
        <f t="shared" si="4"/>
        <v>230506.39</v>
      </c>
      <c r="G20" s="33">
        <f t="shared" si="4"/>
        <v>145189.07</v>
      </c>
      <c r="H20" s="33">
        <f t="shared" si="4"/>
        <v>54594.42</v>
      </c>
      <c r="I20" s="33">
        <f t="shared" si="4"/>
        <v>86320.57</v>
      </c>
      <c r="J20" s="33">
        <f t="shared" si="4"/>
        <v>157489.19</v>
      </c>
      <c r="K20" s="33">
        <f t="shared" si="4"/>
        <v>84441.06</v>
      </c>
      <c r="L20" s="33">
        <f aca="true" t="shared" si="5" ref="L19:L26">SUM(B20:K20)</f>
        <v>1203530.19</v>
      </c>
      <c r="M20"/>
    </row>
    <row r="21" spans="1:13" ht="17.25" customHeight="1">
      <c r="A21" s="27" t="s">
        <v>26</v>
      </c>
      <c r="B21" s="33">
        <v>2497.3</v>
      </c>
      <c r="C21" s="33">
        <v>8311.06</v>
      </c>
      <c r="D21" s="33">
        <v>34441</v>
      </c>
      <c r="E21" s="33">
        <v>24464.33</v>
      </c>
      <c r="F21" s="33">
        <v>40127.03</v>
      </c>
      <c r="G21" s="33">
        <v>25935.67</v>
      </c>
      <c r="H21" s="33">
        <v>14191.8</v>
      </c>
      <c r="I21" s="33">
        <v>9480.7</v>
      </c>
      <c r="J21" s="33">
        <v>13504.3</v>
      </c>
      <c r="K21" s="33">
        <v>17297</v>
      </c>
      <c r="L21" s="33">
        <f t="shared" si="5"/>
        <v>190250.19</v>
      </c>
      <c r="M21"/>
    </row>
    <row r="22" spans="1:13" ht="17.25" customHeight="1">
      <c r="A22" s="27" t="s">
        <v>27</v>
      </c>
      <c r="B22" s="33">
        <v>1524.74</v>
      </c>
      <c r="C22" s="29">
        <v>1524.74</v>
      </c>
      <c r="D22" s="29">
        <v>3049.48</v>
      </c>
      <c r="E22" s="29">
        <v>3049.48</v>
      </c>
      <c r="F22" s="33">
        <v>1524.74</v>
      </c>
      <c r="G22" s="29">
        <v>0</v>
      </c>
      <c r="H22" s="33">
        <v>1524.74</v>
      </c>
      <c r="I22" s="29">
        <v>1524.74</v>
      </c>
      <c r="J22" s="29">
        <v>3049.48</v>
      </c>
      <c r="K22" s="29">
        <v>3049.48</v>
      </c>
      <c r="L22" s="33">
        <f t="shared" si="5"/>
        <v>19821.62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577.91</v>
      </c>
      <c r="C24" s="33">
        <v>376.48</v>
      </c>
      <c r="D24" s="33">
        <v>1155.83</v>
      </c>
      <c r="E24" s="33">
        <v>978.38</v>
      </c>
      <c r="F24" s="33">
        <v>1038.33</v>
      </c>
      <c r="G24" s="33">
        <v>616.28</v>
      </c>
      <c r="H24" s="33">
        <v>338.12</v>
      </c>
      <c r="I24" s="33">
        <v>438.83</v>
      </c>
      <c r="J24" s="33">
        <v>539.55</v>
      </c>
      <c r="K24" s="33">
        <v>669.04</v>
      </c>
      <c r="L24" s="33">
        <f t="shared" si="5"/>
        <v>6728.75</v>
      </c>
      <c r="M24"/>
    </row>
    <row r="25" spans="1:13" ht="17.25" customHeight="1">
      <c r="A25" s="27" t="s">
        <v>76</v>
      </c>
      <c r="B25" s="33">
        <v>289.02</v>
      </c>
      <c r="C25" s="33">
        <v>217.88</v>
      </c>
      <c r="D25" s="33">
        <v>709.42</v>
      </c>
      <c r="E25" s="33">
        <v>542.53</v>
      </c>
      <c r="F25" s="33">
        <v>591.77</v>
      </c>
      <c r="G25" s="33">
        <v>330.22</v>
      </c>
      <c r="H25" s="33">
        <v>187.26</v>
      </c>
      <c r="I25" s="33">
        <v>248.47</v>
      </c>
      <c r="J25" s="33">
        <v>300.52</v>
      </c>
      <c r="K25" s="33">
        <v>400.89</v>
      </c>
      <c r="L25" s="33">
        <f t="shared" si="5"/>
        <v>3817.98</v>
      </c>
      <c r="M25"/>
    </row>
    <row r="26" spans="1:13" ht="17.25" customHeight="1">
      <c r="A26" s="27" t="s">
        <v>77</v>
      </c>
      <c r="B26" s="33">
        <v>129.36</v>
      </c>
      <c r="C26" s="33">
        <v>95.76</v>
      </c>
      <c r="D26" s="33">
        <v>330.96</v>
      </c>
      <c r="E26" s="33">
        <v>253.12</v>
      </c>
      <c r="F26" s="33">
        <v>273.84</v>
      </c>
      <c r="G26" s="33">
        <v>143.92</v>
      </c>
      <c r="H26" s="33">
        <v>87.36</v>
      </c>
      <c r="I26" s="33">
        <v>116.48</v>
      </c>
      <c r="J26" s="33">
        <v>137.76</v>
      </c>
      <c r="K26" s="33">
        <v>184.8</v>
      </c>
      <c r="L26" s="33">
        <f t="shared" si="5"/>
        <v>1753.36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-402943.68000000005</v>
      </c>
      <c r="C29" s="33">
        <f t="shared" si="6"/>
        <v>-38261.240000000005</v>
      </c>
      <c r="D29" s="33">
        <f t="shared" si="6"/>
        <v>-102659.54</v>
      </c>
      <c r="E29" s="33">
        <f t="shared" si="6"/>
        <v>-85838.59999999995</v>
      </c>
      <c r="F29" s="33">
        <f t="shared" si="6"/>
        <v>-72794.61</v>
      </c>
      <c r="G29" s="33">
        <f t="shared" si="6"/>
        <v>-52083.509999999966</v>
      </c>
      <c r="H29" s="33">
        <f t="shared" si="6"/>
        <v>-34563.1</v>
      </c>
      <c r="I29" s="33">
        <f t="shared" si="6"/>
        <v>-41468.14</v>
      </c>
      <c r="J29" s="33">
        <f t="shared" si="6"/>
        <v>-41033.82</v>
      </c>
      <c r="K29" s="33">
        <f t="shared" si="6"/>
        <v>-64500.36</v>
      </c>
      <c r="L29" s="33">
        <f aca="true" t="shared" si="7" ref="L29:L36">SUM(B29:K29)</f>
        <v>-936146.6</v>
      </c>
      <c r="M29"/>
    </row>
    <row r="30" spans="1:13" ht="18.75" customHeight="1">
      <c r="A30" s="27" t="s">
        <v>30</v>
      </c>
      <c r="B30" s="33">
        <f>B31+B32+B33+B34</f>
        <v>-27869.6</v>
      </c>
      <c r="C30" s="33">
        <f aca="true" t="shared" si="8" ref="C30:K30">C31+C32+C33+C34</f>
        <v>-31706.4</v>
      </c>
      <c r="D30" s="33">
        <f t="shared" si="8"/>
        <v>-96232.4</v>
      </c>
      <c r="E30" s="33">
        <f t="shared" si="8"/>
        <v>-68178</v>
      </c>
      <c r="F30" s="33">
        <f t="shared" si="8"/>
        <v>-66220</v>
      </c>
      <c r="G30" s="33">
        <f t="shared" si="8"/>
        <v>-48466</v>
      </c>
      <c r="H30" s="33">
        <f t="shared" si="8"/>
        <v>-22761.2</v>
      </c>
      <c r="I30" s="33">
        <f t="shared" si="8"/>
        <v>-38655.27</v>
      </c>
      <c r="J30" s="33">
        <f t="shared" si="8"/>
        <v>-38033.6</v>
      </c>
      <c r="K30" s="33">
        <f t="shared" si="8"/>
        <v>-59716.8</v>
      </c>
      <c r="L30" s="33">
        <f t="shared" si="7"/>
        <v>-497839.27</v>
      </c>
      <c r="M30"/>
    </row>
    <row r="31" spans="1:13" s="36" customFormat="1" ht="18.75" customHeight="1">
      <c r="A31" s="34" t="s">
        <v>54</v>
      </c>
      <c r="B31" s="33">
        <f>-ROUND((B9)*$E$3,2)</f>
        <v>-27869.6</v>
      </c>
      <c r="C31" s="33">
        <f aca="true" t="shared" si="9" ref="C31:K31">-ROUND((C9)*$E$3,2)</f>
        <v>-31706.4</v>
      </c>
      <c r="D31" s="33">
        <f t="shared" si="9"/>
        <v>-96232.4</v>
      </c>
      <c r="E31" s="33">
        <f t="shared" si="9"/>
        <v>-68178</v>
      </c>
      <c r="F31" s="33">
        <f t="shared" si="9"/>
        <v>-66220</v>
      </c>
      <c r="G31" s="33">
        <f t="shared" si="9"/>
        <v>-48466</v>
      </c>
      <c r="H31" s="33">
        <f t="shared" si="9"/>
        <v>-22761.2</v>
      </c>
      <c r="I31" s="33">
        <f t="shared" si="9"/>
        <v>-27354.8</v>
      </c>
      <c r="J31" s="33">
        <f t="shared" si="9"/>
        <v>-38033.6</v>
      </c>
      <c r="K31" s="33">
        <f t="shared" si="9"/>
        <v>-59716.8</v>
      </c>
      <c r="L31" s="33">
        <f t="shared" si="7"/>
        <v>-486538.8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-11300.47</v>
      </c>
      <c r="J34" s="17">
        <v>0</v>
      </c>
      <c r="K34" s="17">
        <v>0</v>
      </c>
      <c r="L34" s="33">
        <f t="shared" si="7"/>
        <v>-11300.47</v>
      </c>
      <c r="M34"/>
    </row>
    <row r="35" spans="1:13" s="36" customFormat="1" ht="18.75" customHeight="1">
      <c r="A35" s="27" t="s">
        <v>34</v>
      </c>
      <c r="B35" s="38">
        <f>SUM(B36:B47)</f>
        <v>-95209.38000000002</v>
      </c>
      <c r="C35" s="38">
        <f aca="true" t="shared" si="10" ref="C35:K35">SUM(C36:C47)</f>
        <v>-6554.84</v>
      </c>
      <c r="D35" s="38">
        <f t="shared" si="10"/>
        <v>-6427.14</v>
      </c>
      <c r="E35" s="38">
        <f t="shared" si="10"/>
        <v>-17660.599999999955</v>
      </c>
      <c r="F35" s="38">
        <f t="shared" si="10"/>
        <v>-6574.61</v>
      </c>
      <c r="G35" s="38">
        <f t="shared" si="10"/>
        <v>-3617.5099999999675</v>
      </c>
      <c r="H35" s="38">
        <f t="shared" si="10"/>
        <v>-11801.9</v>
      </c>
      <c r="I35" s="38">
        <f t="shared" si="10"/>
        <v>-2812.870000000002</v>
      </c>
      <c r="J35" s="38">
        <f t="shared" si="10"/>
        <v>-3000.22</v>
      </c>
      <c r="K35" s="38">
        <f t="shared" si="10"/>
        <v>-4783.5599999999995</v>
      </c>
      <c r="L35" s="33">
        <f t="shared" si="7"/>
        <v>-158442.62999999992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-22271.49</v>
      </c>
      <c r="C37" s="17">
        <v>0</v>
      </c>
      <c r="D37" s="17">
        <v>0</v>
      </c>
      <c r="E37" s="33">
        <v>-5079.68</v>
      </c>
      <c r="F37" s="28">
        <v>0</v>
      </c>
      <c r="G37" s="28">
        <v>0</v>
      </c>
      <c r="H37" s="33">
        <v>-8730.16</v>
      </c>
      <c r="I37" s="17">
        <v>0</v>
      </c>
      <c r="J37" s="28">
        <v>0</v>
      </c>
      <c r="K37" s="17">
        <v>0</v>
      </c>
      <c r="L37" s="33">
        <f>SUM(B37:K37)</f>
        <v>-36081.33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-198</v>
      </c>
      <c r="C39" s="17">
        <v>-4461.35</v>
      </c>
      <c r="D39" s="17">
        <v>0</v>
      </c>
      <c r="E39" s="17">
        <v>-7140.52</v>
      </c>
      <c r="F39" s="17">
        <v>-800.86</v>
      </c>
      <c r="G39" s="17">
        <v>-190.59</v>
      </c>
      <c r="H39" s="17">
        <v>-1191.6</v>
      </c>
      <c r="I39" s="17">
        <v>-372.69</v>
      </c>
      <c r="J39" s="17">
        <v>0</v>
      </c>
      <c r="K39" s="17">
        <v>-1063.29</v>
      </c>
      <c r="L39" s="33">
        <f>SUM(B39:K39)</f>
        <v>-15418.900000000001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>SUM(B40:K40)</f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>SUM(B41:K41)</f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>SUM(B42:K42)</f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>SUM(B43:K43)</f>
        <v>0</v>
      </c>
      <c r="M43"/>
    </row>
    <row r="44" spans="1:12" ht="18.75" customHeight="1">
      <c r="A44" s="37" t="s">
        <v>69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585000</v>
      </c>
      <c r="H44" s="17">
        <v>0</v>
      </c>
      <c r="I44" s="17">
        <v>436500</v>
      </c>
      <c r="J44" s="17">
        <v>0</v>
      </c>
      <c r="K44" s="17">
        <v>0</v>
      </c>
      <c r="L44" s="33">
        <f>SUM(B44:K44)</f>
        <v>2011500</v>
      </c>
    </row>
    <row r="45" spans="1:12" ht="18.75" customHeight="1">
      <c r="A45" s="37" t="s">
        <v>70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-436500</v>
      </c>
      <c r="J45" s="17">
        <v>0</v>
      </c>
      <c r="K45" s="17">
        <v>0</v>
      </c>
      <c r="L45" s="33">
        <f>SUM(B45:K45)</f>
        <v>-2011500</v>
      </c>
    </row>
    <row r="46" spans="1:12" ht="18.75" customHeight="1">
      <c r="A46" s="37" t="s">
        <v>71</v>
      </c>
      <c r="B46" s="17">
        <v>-3213.57</v>
      </c>
      <c r="C46" s="17">
        <v>-2093.49</v>
      </c>
      <c r="D46" s="17">
        <v>-6427.14</v>
      </c>
      <c r="E46" s="17">
        <v>-5440.4</v>
      </c>
      <c r="F46" s="17">
        <v>-5773.75</v>
      </c>
      <c r="G46" s="17">
        <v>-3426.92</v>
      </c>
      <c r="H46" s="17">
        <v>-1880.14</v>
      </c>
      <c r="I46" s="17">
        <v>-2440.18</v>
      </c>
      <c r="J46" s="17">
        <v>-3000.22</v>
      </c>
      <c r="K46" s="17">
        <v>-3720.27</v>
      </c>
      <c r="L46" s="33">
        <f>SUM(B46:K46)</f>
        <v>-37416.079999999994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79</v>
      </c>
      <c r="B48" s="33">
        <v>-279864.7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3">
        <f>SUM(B48:K48)</f>
        <v>-279864.7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>IF(B18+B29+B42+B51&lt;0,0,B18+B29+B51)</f>
        <v>334812.69000000006</v>
      </c>
      <c r="C50" s="41">
        <f>IF(C18+C29+C42+C51&lt;0,0,C18+C29+C51)</f>
        <v>441645.71</v>
      </c>
      <c r="D50" s="41">
        <f>IF(D18+D29+D42+D51&lt;0,0,D18+D29+D51)</f>
        <v>1369624.3399999999</v>
      </c>
      <c r="E50" s="41">
        <f>IF(E18+E29+E42+E51&lt;0,0,E18+E29+E51)</f>
        <v>1161892.7000000002</v>
      </c>
      <c r="F50" s="41">
        <f>IF(F18+F29+F42+F51&lt;0,0,F18+F29+F51)</f>
        <v>1251747.06</v>
      </c>
      <c r="G50" s="41">
        <f>IF(G18+G29+G42+G51&lt;0,0,G18+G29+G51)</f>
        <v>734035.9100000001</v>
      </c>
      <c r="H50" s="41">
        <f>IF(H18+H29+H42+H51&lt;0,0,H18+H29+H51)</f>
        <v>397477.97</v>
      </c>
      <c r="I50" s="41">
        <f>IF(I18+I29+I42+I51&lt;0,0,I18+I29+I51)</f>
        <v>518744.42999999993</v>
      </c>
      <c r="J50" s="41">
        <f>IF(J18+J29+J42+J51&lt;0,0,J18+J29+J51)</f>
        <v>645275.7400000001</v>
      </c>
      <c r="K50" s="41">
        <f>IF(K18+K29+K42+K51&lt;0,0,K18+K29+K51)</f>
        <v>787471.0900000001</v>
      </c>
      <c r="L50" s="42">
        <f>SUM(B50:K50)</f>
        <v>7642727.64</v>
      </c>
      <c r="M50" s="54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45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SUM(B57:B68)</f>
        <v>334812.68</v>
      </c>
      <c r="C56" s="41">
        <f aca="true" t="shared" si="11" ref="C56:J56">SUM(C57:C68)</f>
        <v>441645.71</v>
      </c>
      <c r="D56" s="41">
        <f t="shared" si="11"/>
        <v>1369624.33</v>
      </c>
      <c r="E56" s="41">
        <f t="shared" si="11"/>
        <v>1161892.7</v>
      </c>
      <c r="F56" s="41">
        <f t="shared" si="11"/>
        <v>1251747.06</v>
      </c>
      <c r="G56" s="41">
        <f t="shared" si="11"/>
        <v>734035.91</v>
      </c>
      <c r="H56" s="41">
        <f t="shared" si="11"/>
        <v>397477.96</v>
      </c>
      <c r="I56" s="41">
        <f>SUM(I57:I71)</f>
        <v>518744.43</v>
      </c>
      <c r="J56" s="41">
        <f t="shared" si="11"/>
        <v>645275.74</v>
      </c>
      <c r="K56" s="41">
        <f>SUM(K57:K68)</f>
        <v>787471.1000000001</v>
      </c>
      <c r="L56" s="46">
        <f>SUM(B56:K56)</f>
        <v>7642727.620000001</v>
      </c>
      <c r="M56" s="40"/>
    </row>
    <row r="57" spans="1:13" ht="18.75" customHeight="1">
      <c r="A57" s="47" t="s">
        <v>47</v>
      </c>
      <c r="B57" s="48">
        <v>334812.68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2" ref="L57:L68">SUM(B57:K57)</f>
        <v>334812.68</v>
      </c>
      <c r="M57" s="40"/>
    </row>
    <row r="58" spans="1:12" ht="18.75" customHeight="1">
      <c r="A58" s="47" t="s">
        <v>57</v>
      </c>
      <c r="B58" s="17">
        <v>0</v>
      </c>
      <c r="C58" s="48">
        <v>385954.19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2"/>
        <v>385954.19</v>
      </c>
    </row>
    <row r="59" spans="1:12" ht="18.75" customHeight="1">
      <c r="A59" s="47" t="s">
        <v>58</v>
      </c>
      <c r="B59" s="17">
        <v>0</v>
      </c>
      <c r="C59" s="48">
        <v>55691.52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2"/>
        <v>55691.52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v>1369624.33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2"/>
        <v>1369624.33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1161892.7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2"/>
        <v>1161892.7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1251747.06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2"/>
        <v>1251747.06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734035.91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2"/>
        <v>734035.91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397477.96</v>
      </c>
      <c r="I64" s="17">
        <v>0</v>
      </c>
      <c r="J64" s="17">
        <v>0</v>
      </c>
      <c r="K64" s="17">
        <v>0</v>
      </c>
      <c r="L64" s="46">
        <f t="shared" si="12"/>
        <v>397477.96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2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645275.74</v>
      </c>
      <c r="K66" s="17">
        <v>0</v>
      </c>
      <c r="L66" s="46">
        <f t="shared" si="12"/>
        <v>645275.74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447598.57</v>
      </c>
      <c r="L67" s="46">
        <f t="shared" si="12"/>
        <v>447598.57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339872.53</v>
      </c>
      <c r="L68" s="46">
        <f t="shared" si="12"/>
        <v>339872.53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78</v>
      </c>
      <c r="B71" s="53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1">
        <v>518744.43</v>
      </c>
      <c r="J71" s="53">
        <v>0</v>
      </c>
      <c r="K71" s="53">
        <v>0</v>
      </c>
      <c r="L71" s="51">
        <f>SUM(B71:K71)</f>
        <v>518744.43</v>
      </c>
    </row>
    <row r="72" spans="1:12" ht="18" customHeight="1">
      <c r="A72" s="52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2022-05-06T00:24:14Z</dcterms:modified>
  <cp:category/>
  <cp:version/>
  <cp:contentType/>
  <cp:contentStatus/>
</cp:coreProperties>
</file>