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<sst xmlns="http://schemas.openxmlformats.org/spreadsheetml/2006/main" count="81" uniqueCount="80">
  <si>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</si>
  <si>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</si>
  <si>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</si>
  <si>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</si>
  <si>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</si>
  <si>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</si>
  <si>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</si>
  <si>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</si>
  <si>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</si>
  <si>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</si>
  <si>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</si>
  <si>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</si>
  <si>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</si>
  <si>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</si>
  <si>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</si>
  <si>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</si>
  <si>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</si>
  <si>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</si>
  <si>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</si>
  <si>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</si>
  <si>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</si>
  <si>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</si>
  <si>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</si>
  <si>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</si>
  <si>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</si>
  <si>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</si>
  <si>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</si>
  <si>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</si>
  <si>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</si>
  <si>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</si>
  <si>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</si>
  <si>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</si>
  <si>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</si>
  <si>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</si>
  <si>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</si>
  <si>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</si>
  <si>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</si>
  <si>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</si>
  <si>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</si>
  <si>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</si>
  <si>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</si>
  <si>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</si>
  <si>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</si>
  <si>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</si>
  <si>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</si>
  <si>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</si>
  <si>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</si>
  <si>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</si>
  <si>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</si>
  <si>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</si>
  <si>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</si>
  <si>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</si>
  <si>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</si>
  <si>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</si>
  <si>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</si>
  <si>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</si>
  <si>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</si>
  <si>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</si>
  <si>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</si>
  <si>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</si>
  <si>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</si>
  <si>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</si>
  <si>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</si>
  <si>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</si>
  <si>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</si>
  <si>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</si>
  <si>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</si>
  <si>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</si>
  <si>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</si>
  <si>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</si>
  <si>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</si>
  <si>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</si>
  <si>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</si>
  <si>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28/04/22 - VENCIMENTO 05/05/22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</si>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</sst>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90311</v>
      </c>
      <c r="C7" s="10">
        <f>C8+C11</f>
        <v>109135</v>
      </c>
      <c r="D7" s="10">
        <f aca="true" t="shared" si="0" ref="D7:K7">D8+D11</f>
        <v>320735</v>
      </c>
      <c r="E7" s="10">
        <f t="shared" si="0"/>
        <v>256824</v>
      </c>
      <c r="F7" s="10">
        <f t="shared" si="0"/>
        <v>278073</v>
      </c>
      <c r="G7" s="10">
        <f t="shared" si="0"/>
        <v>150808</v>
      </c>
      <c r="H7" s="10">
        <f t="shared" si="0"/>
        <v>80547</v>
      </c>
      <c r="I7" s="10">
        <f t="shared" si="0"/>
        <v>120249</v>
      </c>
      <c r="J7" s="10">
        <f t="shared" si="0"/>
        <v>127328</v>
      </c>
      <c r="K7" s="10">
        <f t="shared" si="0"/>
        <v>222599</v>
      </c>
      <c r="L7" s="10">
        <f>SUM(B7:K7)</f>
        <v>1756609</v>
      </c>
      <c r="M7" s="11"/>
    </row>
    <row r="8" spans="1:13" ht="17.25" customHeight="1">
      <c r="A8" s="12" t="s">
        <v>18</v>
      </c>
      <c r="B8" s="13">
        <f>B9+B10</f>
        <v>6254</v>
      </c>
      <c r="C8" s="13">
        <f aca="true" t="shared" si="1" ref="C8:K8">C9+C10</f>
        <v>6925</v>
      </c>
      <c r="D8" s="13">
        <f t="shared" si="1"/>
        <v>21121</v>
      </c>
      <c r="E8" s="13">
        <f t="shared" si="1"/>
        <v>14366</v>
      </c>
      <c r="F8" s="13">
        <f t="shared" si="1"/>
        <v>14296</v>
      </c>
      <c r="G8" s="13">
        <f t="shared" si="1"/>
        <v>11014</v>
      </c>
      <c r="H8" s="13">
        <f t="shared" si="1"/>
        <v>5321</v>
      </c>
      <c r="I8" s="13">
        <f t="shared" si="1"/>
        <v>5879</v>
      </c>
      <c r="J8" s="13">
        <f t="shared" si="1"/>
        <v>8663</v>
      </c>
      <c r="K8" s="13">
        <f t="shared" si="1"/>
        <v>13035</v>
      </c>
      <c r="L8" s="13">
        <f>SUM(B8:K8)</f>
        <v>106874</v>
      </c>
      <c r="M8"/>
    </row>
    <row r="9" spans="1:13" ht="17.25" customHeight="1">
      <c r="A9" s="14" t="s">
        <v>19</v>
      </c>
      <c r="B9" s="15">
        <v>6254</v>
      </c>
      <c r="C9" s="15">
        <v>6925</v>
      </c>
      <c r="D9" s="15">
        <v>21121</v>
      </c>
      <c r="E9" s="15">
        <v>14366</v>
      </c>
      <c r="F9" s="15">
        <v>14296</v>
      </c>
      <c r="G9" s="15">
        <v>11014</v>
      </c>
      <c r="H9" s="15">
        <v>5290</v>
      </c>
      <c r="I9" s="15">
        <v>5879</v>
      </c>
      <c r="J9" s="15">
        <v>8663</v>
      </c>
      <c r="K9" s="15">
        <v>13035</v>
      </c>
      <c r="L9" s="13">
        <f>SUM(B9:K9)</f>
        <v>106843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31</v>
      </c>
      <c r="I10" s="15">
        <v>0</v>
      </c>
      <c r="J10" s="15">
        <v>0</v>
      </c>
      <c r="K10" s="15">
        <v>0</v>
      </c>
      <c r="L10" s="13">
        <f>SUM(B10:K10)</f>
        <v>31</v>
      </c>
      <c r="M10"/>
    </row>
    <row r="11" spans="1:13" ht="17.25" customHeight="1">
      <c r="A11" s="12" t="s">
        <v>21</v>
      </c>
      <c r="B11" s="15">
        <v>84057</v>
      </c>
      <c r="C11" s="15">
        <v>102210</v>
      </c>
      <c r="D11" s="15">
        <v>299614</v>
      </c>
      <c r="E11" s="15">
        <v>242458</v>
      </c>
      <c r="F11" s="15">
        <v>263777</v>
      </c>
      <c r="G11" s="15">
        <v>139794</v>
      </c>
      <c r="H11" s="15">
        <v>75226</v>
      </c>
      <c r="I11" s="15">
        <v>114370</v>
      </c>
      <c r="J11" s="15">
        <v>118665</v>
      </c>
      <c r="K11" s="15">
        <v>209564</v>
      </c>
      <c r="L11" s="13">
        <f>SUM(B11:K11)</f>
        <v>1649735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1.249316438633855</v>
      </c>
      <c r="C16" s="22">
        <v>1.191067162071536</v>
      </c>
      <c r="D16" s="22">
        <v>1.076005330666009</v>
      </c>
      <c r="E16" s="22">
        <v>1.089334490560561</v>
      </c>
      <c r="F16" s="22">
        <v>1.194780001437396</v>
      </c>
      <c r="G16" s="22">
        <v>1.201830914746007</v>
      </c>
      <c r="H16" s="22">
        <v>1.108379023878299</v>
      </c>
      <c r="I16" s="22">
        <v>1.182061194274063</v>
      </c>
      <c r="J16" s="22">
        <v>1.263941338743106</v>
      </c>
      <c r="K16" s="22">
        <v>1.097477717453495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742409.07</v>
      </c>
      <c r="C18" s="25">
        <f aca="true" t="shared" si="2" ref="C18:K18">SUM(C19:C26)</f>
        <v>484442.58999999997</v>
      </c>
      <c r="D18" s="25">
        <f t="shared" si="2"/>
        <v>1540755.39</v>
      </c>
      <c r="E18" s="25">
        <f t="shared" si="2"/>
        <v>1259020.11</v>
      </c>
      <c r="F18" s="25">
        <f t="shared" si="2"/>
        <v>1334180.66</v>
      </c>
      <c r="G18" s="25">
        <f t="shared" si="2"/>
        <v>801574.83</v>
      </c>
      <c r="H18" s="25">
        <f t="shared" si="2"/>
        <v>436463.29000000004</v>
      </c>
      <c r="I18" s="25">
        <f t="shared" si="2"/>
        <v>566533.07</v>
      </c>
      <c r="J18" s="25">
        <f t="shared" si="2"/>
        <v>694334.8200000002</v>
      </c>
      <c r="K18" s="25">
        <f t="shared" si="2"/>
        <v>859978.77</v>
      </c>
      <c r="L18" s="25">
        <f>SUM(B18:K18)</f>
        <v>8719692.600000001</v>
      </c>
      <c r="M18"/>
    </row>
    <row r="19" spans="1:13" ht="17.25" customHeight="1">
      <c r="A19" s="26" t="s">
        <v>24</v>
      </c>
      <c r="B19" s="61">
        <f>ROUND((B13+B14)*B7,2)</f>
        <v>590299.79</v>
      </c>
      <c r="C19" s="61">
        <f aca="true" t="shared" si="3" ref="C19:K19">ROUND((C13+C14)*C7,2)</f>
        <v>398102.65</v>
      </c>
      <c r="D19" s="61">
        <f t="shared" si="3"/>
        <v>1392503.08</v>
      </c>
      <c r="E19" s="61">
        <f t="shared" si="3"/>
        <v>1129460.59</v>
      </c>
      <c r="F19" s="61">
        <f t="shared" si="3"/>
        <v>1080508.26</v>
      </c>
      <c r="G19" s="61">
        <f t="shared" si="3"/>
        <v>644342.26</v>
      </c>
      <c r="H19" s="61">
        <f t="shared" si="3"/>
        <v>379086.4</v>
      </c>
      <c r="I19" s="61">
        <f t="shared" si="3"/>
        <v>469223.62</v>
      </c>
      <c r="J19" s="61">
        <f t="shared" si="3"/>
        <v>535095.92</v>
      </c>
      <c r="K19" s="61">
        <f t="shared" si="3"/>
        <v>763915.25</v>
      </c>
      <c r="L19" s="33">
        <f>SUM(B19:K19)</f>
        <v>7382537.82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147171.44</v>
      </c>
      <c r="C20" s="33">
        <f t="shared" si="4"/>
        <v>76064.34</v>
      </c>
      <c r="D20" s="33">
        <f t="shared" si="4"/>
        <v>105837.66</v>
      </c>
      <c r="E20" s="33">
        <f t="shared" si="4"/>
        <v>100899.79</v>
      </c>
      <c r="F20" s="33">
        <f t="shared" si="4"/>
        <v>210461.4</v>
      </c>
      <c r="G20" s="33">
        <f t="shared" si="4"/>
        <v>130048.19</v>
      </c>
      <c r="H20" s="33">
        <f t="shared" si="4"/>
        <v>41085.01</v>
      </c>
      <c r="I20" s="33">
        <f t="shared" si="4"/>
        <v>85427.41</v>
      </c>
      <c r="J20" s="33">
        <f t="shared" si="4"/>
        <v>141233.93</v>
      </c>
      <c r="K20" s="33">
        <f t="shared" si="4"/>
        <v>74464.71</v>
      </c>
      <c r="L20" s="33">
        <f aca="true" t="shared" si="5" ref="L19:L26">SUM(B20:K20)</f>
        <v>1112693.8800000001</v>
      </c>
      <c r="M20"/>
    </row>
    <row r="21" spans="1:13" ht="17.25" customHeight="1">
      <c r="A21" s="27" t="s">
        <v>26</v>
      </c>
      <c r="B21" s="33">
        <v>2419.2</v>
      </c>
      <c r="C21" s="33">
        <v>8060.74</v>
      </c>
      <c r="D21" s="33">
        <v>37128.2</v>
      </c>
      <c r="E21" s="33">
        <v>23836.22</v>
      </c>
      <c r="F21" s="33">
        <v>39784.72</v>
      </c>
      <c r="G21" s="33">
        <v>26089.16</v>
      </c>
      <c r="H21" s="33">
        <v>14154.4</v>
      </c>
      <c r="I21" s="33">
        <v>9553.52</v>
      </c>
      <c r="J21" s="33">
        <v>13977.66</v>
      </c>
      <c r="K21" s="33">
        <v>17297</v>
      </c>
      <c r="L21" s="33">
        <f t="shared" si="5"/>
        <v>192300.81999999998</v>
      </c>
      <c r="M21"/>
    </row>
    <row r="22" spans="1:13" ht="17.25" customHeight="1">
      <c r="A22" s="27" t="s">
        <v>27</v>
      </c>
      <c r="B22" s="33">
        <v>1524.74</v>
      </c>
      <c r="C22" s="29">
        <v>1524.74</v>
      </c>
      <c r="D22" s="29">
        <v>3049.48</v>
      </c>
      <c r="E22" s="29">
        <v>3049.48</v>
      </c>
      <c r="F22" s="33">
        <v>1524.74</v>
      </c>
      <c r="G22" s="29">
        <v>0</v>
      </c>
      <c r="H22" s="33">
        <v>1524.74</v>
      </c>
      <c r="I22" s="29">
        <v>1524.74</v>
      </c>
      <c r="J22" s="29">
        <v>3049.48</v>
      </c>
      <c r="K22" s="29">
        <v>3049.48</v>
      </c>
      <c r="L22" s="33">
        <f t="shared" si="5"/>
        <v>19821.62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575.52</v>
      </c>
      <c r="C24" s="33">
        <v>376.48</v>
      </c>
      <c r="D24" s="33">
        <v>1196.59</v>
      </c>
      <c r="E24" s="33">
        <v>978.38</v>
      </c>
      <c r="F24" s="33">
        <v>1035.93</v>
      </c>
      <c r="G24" s="33">
        <v>621.08</v>
      </c>
      <c r="H24" s="33">
        <v>338.12</v>
      </c>
      <c r="I24" s="33">
        <v>438.83</v>
      </c>
      <c r="J24" s="33">
        <v>539.55</v>
      </c>
      <c r="K24" s="33">
        <v>666.64</v>
      </c>
      <c r="L24" s="33">
        <f t="shared" si="5"/>
        <v>6767.120000000001</v>
      </c>
      <c r="M24"/>
    </row>
    <row r="25" spans="1:13" ht="17.25" customHeight="1">
      <c r="A25" s="27" t="s">
        <v>77</v>
      </c>
      <c r="B25" s="33">
        <v>289.02</v>
      </c>
      <c r="C25" s="33">
        <v>217.88</v>
      </c>
      <c r="D25" s="33">
        <v>709.42</v>
      </c>
      <c r="E25" s="33">
        <v>542.53</v>
      </c>
      <c r="F25" s="33">
        <v>591.77</v>
      </c>
      <c r="G25" s="33">
        <v>330.22</v>
      </c>
      <c r="H25" s="33">
        <v>187.26</v>
      </c>
      <c r="I25" s="33">
        <v>248.47</v>
      </c>
      <c r="J25" s="33">
        <v>300.52</v>
      </c>
      <c r="K25" s="33">
        <v>400.89</v>
      </c>
      <c r="L25" s="33">
        <f t="shared" si="5"/>
        <v>3817.98</v>
      </c>
      <c r="M25"/>
    </row>
    <row r="26" spans="1:13" ht="17.25" customHeight="1">
      <c r="A26" s="27" t="s">
        <v>78</v>
      </c>
      <c r="B26" s="33">
        <v>129.36</v>
      </c>
      <c r="C26" s="33">
        <v>95.76</v>
      </c>
      <c r="D26" s="33">
        <v>330.96</v>
      </c>
      <c r="E26" s="33">
        <v>253.12</v>
      </c>
      <c r="F26" s="33">
        <v>273.84</v>
      </c>
      <c r="G26" s="33">
        <v>143.92</v>
      </c>
      <c r="H26" s="33">
        <v>87.36</v>
      </c>
      <c r="I26" s="33">
        <v>116.48</v>
      </c>
      <c r="J26" s="33">
        <v>137.76</v>
      </c>
      <c r="K26" s="33">
        <v>184.8</v>
      </c>
      <c r="L26" s="33">
        <f t="shared" si="5"/>
        <v>1753.36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-122515.64000000001</v>
      </c>
      <c r="C29" s="33">
        <f t="shared" si="6"/>
        <v>-32563.489999999998</v>
      </c>
      <c r="D29" s="33">
        <f t="shared" si="6"/>
        <v>-99586.22</v>
      </c>
      <c r="E29" s="33">
        <f t="shared" si="6"/>
        <v>-73730.48000000005</v>
      </c>
      <c r="F29" s="33">
        <f t="shared" si="6"/>
        <v>-68662.82</v>
      </c>
      <c r="G29" s="33">
        <f t="shared" si="6"/>
        <v>-51915.19</v>
      </c>
      <c r="H29" s="33">
        <f t="shared" si="6"/>
        <v>-33886.3</v>
      </c>
      <c r="I29" s="33">
        <f t="shared" si="6"/>
        <v>-42786.27</v>
      </c>
      <c r="J29" s="33">
        <f t="shared" si="6"/>
        <v>-41117.42</v>
      </c>
      <c r="K29" s="33">
        <f t="shared" si="6"/>
        <v>-61060.94</v>
      </c>
      <c r="L29" s="33">
        <f aca="true" t="shared" si="7" ref="L29:L36">SUM(B29:K29)</f>
        <v>-627824.77</v>
      </c>
      <c r="M29"/>
    </row>
    <row r="30" spans="1:13" ht="18.75" customHeight="1">
      <c r="A30" s="27" t="s">
        <v>30</v>
      </c>
      <c r="B30" s="33">
        <f>B31+B32+B33+B34</f>
        <v>-27517.6</v>
      </c>
      <c r="C30" s="33">
        <f aca="true" t="shared" si="8" ref="C30:K30">C31+C32+C33+C34</f>
        <v>-30470</v>
      </c>
      <c r="D30" s="33">
        <f t="shared" si="8"/>
        <v>-92932.4</v>
      </c>
      <c r="E30" s="33">
        <f t="shared" si="8"/>
        <v>-63210.4</v>
      </c>
      <c r="F30" s="33">
        <f t="shared" si="8"/>
        <v>-62902.4</v>
      </c>
      <c r="G30" s="33">
        <f t="shared" si="8"/>
        <v>-48461.6</v>
      </c>
      <c r="H30" s="33">
        <f t="shared" si="8"/>
        <v>-23276</v>
      </c>
      <c r="I30" s="33">
        <f t="shared" si="8"/>
        <v>-40346.09</v>
      </c>
      <c r="J30" s="33">
        <f t="shared" si="8"/>
        <v>-38117.2</v>
      </c>
      <c r="K30" s="33">
        <f t="shared" si="8"/>
        <v>-57354</v>
      </c>
      <c r="L30" s="33">
        <f t="shared" si="7"/>
        <v>-484587.69</v>
      </c>
      <c r="M30"/>
    </row>
    <row r="31" spans="1:13" s="36" customFormat="1" ht="18.75" customHeight="1">
      <c r="A31" s="34" t="s">
        <v>55</v>
      </c>
      <c r="B31" s="33">
        <f>-ROUND((B9)*$E$3,2)</f>
        <v>-27517.6</v>
      </c>
      <c r="C31" s="33">
        <f aca="true" t="shared" si="9" ref="C31:K31">-ROUND((C9)*$E$3,2)</f>
        <v>-30470</v>
      </c>
      <c r="D31" s="33">
        <f t="shared" si="9"/>
        <v>-92932.4</v>
      </c>
      <c r="E31" s="33">
        <f t="shared" si="9"/>
        <v>-63210.4</v>
      </c>
      <c r="F31" s="33">
        <f t="shared" si="9"/>
        <v>-62902.4</v>
      </c>
      <c r="G31" s="33">
        <f t="shared" si="9"/>
        <v>-48461.6</v>
      </c>
      <c r="H31" s="33">
        <f t="shared" si="9"/>
        <v>-23276</v>
      </c>
      <c r="I31" s="33">
        <f t="shared" si="9"/>
        <v>-25867.6</v>
      </c>
      <c r="J31" s="33">
        <f t="shared" si="9"/>
        <v>-38117.2</v>
      </c>
      <c r="K31" s="33">
        <f t="shared" si="9"/>
        <v>-57354</v>
      </c>
      <c r="L31" s="33">
        <f t="shared" si="7"/>
        <v>-470109.19999999995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-14478.49</v>
      </c>
      <c r="J34" s="17">
        <v>0</v>
      </c>
      <c r="K34" s="17">
        <v>0</v>
      </c>
      <c r="L34" s="33">
        <f t="shared" si="7"/>
        <v>-14478.49</v>
      </c>
      <c r="M34"/>
    </row>
    <row r="35" spans="1:13" s="36" customFormat="1" ht="18.75" customHeight="1">
      <c r="A35" s="27" t="s">
        <v>34</v>
      </c>
      <c r="B35" s="38">
        <f>SUM(B36:B47)</f>
        <v>-94998.04000000001</v>
      </c>
      <c r="C35" s="38">
        <f aca="true" t="shared" si="10" ref="C35:K35">SUM(C36:C47)</f>
        <v>-2093.49</v>
      </c>
      <c r="D35" s="38">
        <f t="shared" si="10"/>
        <v>-6653.82</v>
      </c>
      <c r="E35" s="38">
        <f t="shared" si="10"/>
        <v>-10520.08000000005</v>
      </c>
      <c r="F35" s="38">
        <f t="shared" si="10"/>
        <v>-5760.42</v>
      </c>
      <c r="G35" s="38">
        <f t="shared" si="10"/>
        <v>-3453.59</v>
      </c>
      <c r="H35" s="38">
        <f t="shared" si="10"/>
        <v>-10610.3</v>
      </c>
      <c r="I35" s="38">
        <f t="shared" si="10"/>
        <v>-2440.18</v>
      </c>
      <c r="J35" s="38">
        <f t="shared" si="10"/>
        <v>-3000.22</v>
      </c>
      <c r="K35" s="38">
        <f t="shared" si="10"/>
        <v>-3706.94</v>
      </c>
      <c r="L35" s="33">
        <f t="shared" si="7"/>
        <v>-143237.08000000005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-22271.49</v>
      </c>
      <c r="C37" s="17">
        <v>0</v>
      </c>
      <c r="D37" s="17">
        <v>0</v>
      </c>
      <c r="E37" s="33">
        <v>-5079.68</v>
      </c>
      <c r="F37" s="28">
        <v>0</v>
      </c>
      <c r="G37" s="28">
        <v>0</v>
      </c>
      <c r="H37" s="33">
        <v>-8730.16</v>
      </c>
      <c r="I37" s="17">
        <v>0</v>
      </c>
      <c r="J37" s="28">
        <v>0</v>
      </c>
      <c r="K37" s="17">
        <v>0</v>
      </c>
      <c r="L37" s="33">
        <f>SUM(B37:K37)</f>
        <v>-36081.33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436500</v>
      </c>
      <c r="J44" s="17">
        <v>0</v>
      </c>
      <c r="K44" s="17">
        <v>0</v>
      </c>
      <c r="L44" s="17">
        <f>SUM(B44:K44)</f>
        <v>2011500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-2011500</v>
      </c>
    </row>
    <row r="46" spans="1:12" ht="18.75" customHeight="1">
      <c r="A46" s="37" t="s">
        <v>72</v>
      </c>
      <c r="B46" s="17">
        <v>-3200.23</v>
      </c>
      <c r="C46" s="17">
        <v>-2093.49</v>
      </c>
      <c r="D46" s="17">
        <v>-6653.82</v>
      </c>
      <c r="E46" s="17">
        <v>-5440.4</v>
      </c>
      <c r="F46" s="17">
        <v>-5760.42</v>
      </c>
      <c r="G46" s="17">
        <v>-3453.59</v>
      </c>
      <c r="H46" s="17">
        <v>-1880.14</v>
      </c>
      <c r="I46" s="17">
        <v>-2440.18</v>
      </c>
      <c r="J46" s="17">
        <v>-3000.22</v>
      </c>
      <c r="K46" s="17">
        <v>-3706.94</v>
      </c>
      <c r="L46" s="30">
        <f t="shared" si="11"/>
        <v>-37629.43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619893.4299999999</v>
      </c>
      <c r="C50" s="41">
        <f>IF(C18+C29+C42+C51&lt;0,0,C18+C29+C51)</f>
        <v>451879.1</v>
      </c>
      <c r="D50" s="41">
        <f>IF(D18+D29+D42+D51&lt;0,0,D18+D29+D51)</f>
        <v>1441169.17</v>
      </c>
      <c r="E50" s="41">
        <f>IF(E18+E29+E42+E51&lt;0,0,E18+E29+E51)</f>
        <v>1185289.6300000001</v>
      </c>
      <c r="F50" s="41">
        <f>IF(F18+F29+F42+F51&lt;0,0,F18+F29+F51)</f>
        <v>1265517.8399999999</v>
      </c>
      <c r="G50" s="41">
        <f>IF(G18+G29+G42+G51&lt;0,0,G18+G29+G51)</f>
        <v>749659.6399999999</v>
      </c>
      <c r="H50" s="41">
        <f>IF(H18+H29+H42+H51&lt;0,0,H18+H29+H51)</f>
        <v>402576.99000000005</v>
      </c>
      <c r="I50" s="41">
        <f>IF(I18+I29+I42+I51&lt;0,0,I18+I29+I51)</f>
        <v>523746.79999999993</v>
      </c>
      <c r="J50" s="41">
        <f>IF(J18+J29+J42+J51&lt;0,0,J18+J29+J51)</f>
        <v>653217.4000000001</v>
      </c>
      <c r="K50" s="41">
        <f>IF(K18+K29+K42+K51&lt;0,0,K18+K29+K51)</f>
        <v>798917.8300000001</v>
      </c>
      <c r="L50" s="42">
        <f>SUM(B50:K50)</f>
        <v>8091867.83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619893.43</v>
      </c>
      <c r="C56" s="41">
        <f aca="true" t="shared" si="12" ref="C56:J56">SUM(C57:C68)</f>
        <v>451879.11000000004</v>
      </c>
      <c r="D56" s="41">
        <f t="shared" si="12"/>
        <v>1441169.17</v>
      </c>
      <c r="E56" s="41">
        <f t="shared" si="12"/>
        <v>1185289.62</v>
      </c>
      <c r="F56" s="41">
        <f t="shared" si="12"/>
        <v>1265517.83</v>
      </c>
      <c r="G56" s="41">
        <f t="shared" si="12"/>
        <v>749659.64</v>
      </c>
      <c r="H56" s="41">
        <f t="shared" si="12"/>
        <v>402576.99</v>
      </c>
      <c r="I56" s="41">
        <f>SUM(I57:I71)</f>
        <v>523746.8</v>
      </c>
      <c r="J56" s="41">
        <f t="shared" si="12"/>
        <v>653217.4</v>
      </c>
      <c r="K56" s="41">
        <f>SUM(K57:K70)</f>
        <v>798917.8400000001</v>
      </c>
      <c r="L56" s="46">
        <f>SUM(B56:K56)</f>
        <v>8091867.83</v>
      </c>
      <c r="M56" s="40"/>
    </row>
    <row r="57" spans="1:13" ht="18.75" customHeight="1">
      <c r="A57" s="47" t="s">
        <v>48</v>
      </c>
      <c r="B57" s="48">
        <v>619893.43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619893.43</v>
      </c>
      <c r="M57" s="40"/>
    </row>
    <row r="58" spans="1:12" ht="18.75" customHeight="1">
      <c r="A58" s="47" t="s">
        <v>58</v>
      </c>
      <c r="B58" s="17">
        <v>0</v>
      </c>
      <c r="C58" s="48">
        <v>394761.59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394761.59</v>
      </c>
    </row>
    <row r="59" spans="1:12" ht="18.75" customHeight="1">
      <c r="A59" s="47" t="s">
        <v>59</v>
      </c>
      <c r="B59" s="17">
        <v>0</v>
      </c>
      <c r="C59" s="48">
        <v>57117.52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57117.52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1441169.17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1441169.17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1185289.62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1185289.62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1265517.83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1265517.83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749659.64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749659.64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402576.99</v>
      </c>
      <c r="I64" s="17">
        <v>0</v>
      </c>
      <c r="J64" s="17">
        <v>0</v>
      </c>
      <c r="K64" s="17">
        <v>0</v>
      </c>
      <c r="L64" s="46">
        <f t="shared" si="13"/>
        <v>402576.99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653217.4</v>
      </c>
      <c r="K66" s="17">
        <v>0</v>
      </c>
      <c r="L66" s="46">
        <f t="shared" si="13"/>
        <v>653217.4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454983.71</v>
      </c>
      <c r="L67" s="46">
        <f t="shared" si="13"/>
        <v>454983.71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343934.13</v>
      </c>
      <c r="L68" s="46">
        <f t="shared" si="13"/>
        <v>343934.13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1">
        <v>523746.8</v>
      </c>
      <c r="J71" s="53">
        <v>0</v>
      </c>
      <c r="K71" s="53">
        <v>0</v>
      </c>
      <c r="L71" s="51">
        <f>SUM(B71:K71)</f>
        <v>523746.8</v>
      </c>
    </row>
    <row r="72" spans="1:12" ht="18" customHeight="1">
      <c r="A72" s="5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2022-05-04T17:27:29Z</dcterms:modified>
  <cp:category/>
  <cp:version/>
  <cp:contentType/>
  <cp:contentStatus/>
</cp:coreProperties>
</file>