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<sst xmlns="http://schemas.openxmlformats.org/spreadsheetml/2006/main" count="82" uniqueCount="81">
  <si>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</si>
  <si>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</si>
  <si>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</si>
  <si>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</si>
  <si>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</si>
  <si>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</si>
  <si>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</si>
  <si>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</si>
  <si>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</si>
  <si>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</si>
  <si>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</si>
  <si>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</si>
  <si>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</si>
  <si>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</si>
  <si>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</si>
  <si>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</si>
  <si>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</si>
  <si>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</si>
  <si>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</si>
  <si>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</si>
  <si>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</si>
  <si>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</si>
  <si>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</si>
  <si>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</si>
  <si>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</si>
  <si>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</si>
  <si>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</si>
  <si>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</si>
  <si>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</si>
  <si>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</si>
  <si>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</si>
  <si>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</si>
  <si>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</si>
  <si>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</si>
  <si>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</si>
  <si>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</si>
  <si>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</si>
  <si>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</si>
  <si>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</si>
  <si>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</si>
  <si>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</si>
  <si>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</si>
  <si>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</si>
  <si>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</si>
  <si>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</si>
  <si>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</si>
  <si>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</si>
  <si>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</si>
  <si>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</si>
  <si>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</si>
  <si>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</si>
  <si>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</si>
  <si>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</si>
  <si>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</si>
  <si>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</si>
  <si>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</si>
  <si>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</si>
  <si>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</si>
  <si>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</si>
  <si>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</si>
  <si>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</si>
  <si>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</si>
  <si>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</si>
  <si>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</si>
  <si>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</si>
  <si>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</si>
  <si>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</si>
  <si>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</si>
  <si>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</si>
  <si>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</si>
  <si>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</si>
  <si>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</si>
  <si>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25/04/22 - VENCIMENTO 02/05/22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</si>
  <si>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</si>
  <si>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</si>
  <si>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</si>
  <si>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</si>
  <si>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</si>
  <si>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</si>
  <si>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</si>
  <si>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Revisões de março/22: passageiros transportados ( 25.386 passageiros), fator de transição, ar-condicionado, rede da madrugada e ARLA32.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</si>
</sst>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89525</v>
      </c>
      <c r="C7" s="10">
        <f>C8+C11</f>
        <v>105654</v>
      </c>
      <c r="D7" s="10">
        <f aca="true" t="shared" si="0" ref="D7:K7">D8+D11</f>
        <v>308949</v>
      </c>
      <c r="E7" s="10">
        <f t="shared" si="0"/>
        <v>248866</v>
      </c>
      <c r="F7" s="10">
        <f t="shared" si="0"/>
        <v>270460</v>
      </c>
      <c r="G7" s="10">
        <f t="shared" si="0"/>
        <v>143695</v>
      </c>
      <c r="H7" s="10">
        <f t="shared" si="0"/>
        <v>75360</v>
      </c>
      <c r="I7" s="10">
        <f t="shared" si="0"/>
        <v>114672</v>
      </c>
      <c r="J7" s="10">
        <f t="shared" si="0"/>
        <v>120601</v>
      </c>
      <c r="K7" s="10">
        <f t="shared" si="0"/>
        <v>213515</v>
      </c>
      <c r="L7" s="10">
        <f>SUM(B7:K7)</f>
        <v>1691297</v>
      </c>
      <c r="M7" s="11"/>
    </row>
    <row r="8" spans="1:13" ht="17.25" customHeight="1">
      <c r="A8" s="12" t="s">
        <v>18</v>
      </c>
      <c r="B8" s="13">
        <f>B9+B10</f>
        <v>6819</v>
      </c>
      <c r="C8" s="13">
        <f aca="true" t="shared" si="1" ref="C8:K8">C9+C10</f>
        <v>7197</v>
      </c>
      <c r="D8" s="13">
        <f t="shared" si="1"/>
        <v>22066</v>
      </c>
      <c r="E8" s="13">
        <f t="shared" si="1"/>
        <v>15334</v>
      </c>
      <c r="F8" s="13">
        <f t="shared" si="1"/>
        <v>15269</v>
      </c>
      <c r="G8" s="13">
        <f t="shared" si="1"/>
        <v>10896</v>
      </c>
      <c r="H8" s="13">
        <f t="shared" si="1"/>
        <v>5177</v>
      </c>
      <c r="I8" s="13">
        <f t="shared" si="1"/>
        <v>5902</v>
      </c>
      <c r="J8" s="13">
        <f t="shared" si="1"/>
        <v>8588</v>
      </c>
      <c r="K8" s="13">
        <f t="shared" si="1"/>
        <v>13551</v>
      </c>
      <c r="L8" s="13">
        <f>SUM(B8:K8)</f>
        <v>110799</v>
      </c>
      <c r="M8"/>
    </row>
    <row r="9" spans="1:13" ht="17.25" customHeight="1">
      <c r="A9" s="14" t="s">
        <v>19</v>
      </c>
      <c r="B9" s="15">
        <v>6816</v>
      </c>
      <c r="C9" s="15">
        <v>7197</v>
      </c>
      <c r="D9" s="15">
        <v>22066</v>
      </c>
      <c r="E9" s="15">
        <v>15334</v>
      </c>
      <c r="F9" s="15">
        <v>15269</v>
      </c>
      <c r="G9" s="15">
        <v>10896</v>
      </c>
      <c r="H9" s="15">
        <v>5161</v>
      </c>
      <c r="I9" s="15">
        <v>5902</v>
      </c>
      <c r="J9" s="15">
        <v>8588</v>
      </c>
      <c r="K9" s="15">
        <v>13551</v>
      </c>
      <c r="L9" s="13">
        <f>SUM(B9:K9)</f>
        <v>110780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19</v>
      </c>
      <c r="M10"/>
    </row>
    <row r="11" spans="1:13" ht="17.25" customHeight="1">
      <c r="A11" s="12" t="s">
        <v>21</v>
      </c>
      <c r="B11" s="15">
        <v>82706</v>
      </c>
      <c r="C11" s="15">
        <v>98457</v>
      </c>
      <c r="D11" s="15">
        <v>286883</v>
      </c>
      <c r="E11" s="15">
        <v>233532</v>
      </c>
      <c r="F11" s="15">
        <v>255191</v>
      </c>
      <c r="G11" s="15">
        <v>132799</v>
      </c>
      <c r="H11" s="15">
        <v>70183</v>
      </c>
      <c r="I11" s="15">
        <v>108770</v>
      </c>
      <c r="J11" s="15">
        <v>112013</v>
      </c>
      <c r="K11" s="15">
        <v>199964</v>
      </c>
      <c r="L11" s="13">
        <f>SUM(B11:K11)</f>
        <v>1580498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1.26399711662467</v>
      </c>
      <c r="C16" s="22">
        <v>1.222951427349588</v>
      </c>
      <c r="D16" s="22">
        <v>1.100741124362753</v>
      </c>
      <c r="E16" s="22">
        <v>1.117769964524874</v>
      </c>
      <c r="F16" s="22">
        <v>1.223731720317075</v>
      </c>
      <c r="G16" s="22">
        <v>1.248387042051647</v>
      </c>
      <c r="H16" s="22">
        <v>1.17413115392143</v>
      </c>
      <c r="I16" s="22">
        <v>1.23183892597652</v>
      </c>
      <c r="J16" s="22">
        <v>1.326580052662822</v>
      </c>
      <c r="K16" s="22">
        <v>1.131160801691062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744590.44</v>
      </c>
      <c r="C18" s="25">
        <f aca="true" t="shared" si="2" ref="C18:K18">SUM(C19:C26)</f>
        <v>481506.64999999997</v>
      </c>
      <c r="D18" s="25">
        <f t="shared" si="2"/>
        <v>1519212.63</v>
      </c>
      <c r="E18" s="25">
        <f t="shared" si="2"/>
        <v>1252497.79</v>
      </c>
      <c r="F18" s="25">
        <f t="shared" si="2"/>
        <v>1329880.12</v>
      </c>
      <c r="G18" s="25">
        <f t="shared" si="2"/>
        <v>793191.71</v>
      </c>
      <c r="H18" s="25">
        <f t="shared" si="2"/>
        <v>432421.83999999997</v>
      </c>
      <c r="I18" s="25">
        <f t="shared" si="2"/>
        <v>563012.2499999999</v>
      </c>
      <c r="J18" s="25">
        <f t="shared" si="2"/>
        <v>690072.15</v>
      </c>
      <c r="K18" s="25">
        <f t="shared" si="2"/>
        <v>850646.7300000001</v>
      </c>
      <c r="L18" s="25">
        <f>SUM(B18:K18)</f>
        <v>8657032.31</v>
      </c>
      <c r="M18"/>
    </row>
    <row r="19" spans="1:13" ht="17.25" customHeight="1">
      <c r="A19" s="26" t="s">
        <v>24</v>
      </c>
      <c r="B19" s="61">
        <f>ROUND((B13+B14)*B7,2)</f>
        <v>585162.26</v>
      </c>
      <c r="C19" s="61">
        <f aca="true" t="shared" si="3" ref="C19:K19">ROUND((C13+C14)*C7,2)</f>
        <v>385404.66</v>
      </c>
      <c r="D19" s="61">
        <f t="shared" si="3"/>
        <v>1341332.98</v>
      </c>
      <c r="E19" s="61">
        <f t="shared" si="3"/>
        <v>1094462.89</v>
      </c>
      <c r="F19" s="61">
        <f t="shared" si="3"/>
        <v>1050926.42</v>
      </c>
      <c r="G19" s="61">
        <f t="shared" si="3"/>
        <v>613951.26</v>
      </c>
      <c r="H19" s="61">
        <f t="shared" si="3"/>
        <v>354674.3</v>
      </c>
      <c r="I19" s="61">
        <f t="shared" si="3"/>
        <v>447461.61</v>
      </c>
      <c r="J19" s="61">
        <f t="shared" si="3"/>
        <v>506825.7</v>
      </c>
      <c r="K19" s="61">
        <f t="shared" si="3"/>
        <v>732740.78</v>
      </c>
      <c r="L19" s="33">
        <f>SUM(B19:K19)</f>
        <v>7112942.86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154481.15</v>
      </c>
      <c r="C20" s="33">
        <f t="shared" si="4"/>
        <v>85926.52</v>
      </c>
      <c r="D20" s="33">
        <f t="shared" si="4"/>
        <v>135127.39</v>
      </c>
      <c r="E20" s="33">
        <f t="shared" si="4"/>
        <v>128894.86</v>
      </c>
      <c r="F20" s="33">
        <f t="shared" si="4"/>
        <v>235125.58</v>
      </c>
      <c r="G20" s="33">
        <f t="shared" si="4"/>
        <v>152497.54</v>
      </c>
      <c r="H20" s="33">
        <f t="shared" si="4"/>
        <v>61759.85</v>
      </c>
      <c r="I20" s="33">
        <f t="shared" si="4"/>
        <v>103739.02</v>
      </c>
      <c r="J20" s="33">
        <f t="shared" si="4"/>
        <v>165519.16</v>
      </c>
      <c r="K20" s="33">
        <f t="shared" si="4"/>
        <v>96106.87</v>
      </c>
      <c r="L20" s="33">
        <f aca="true" t="shared" si="5" ref="L19:L26">SUM(B20:K20)</f>
        <v>1319177.94</v>
      </c>
      <c r="M20"/>
    </row>
    <row r="21" spans="1:13" ht="17.25" customHeight="1">
      <c r="A21" s="27" t="s">
        <v>26</v>
      </c>
      <c r="B21" s="33">
        <v>2421.2</v>
      </c>
      <c r="C21" s="33">
        <v>7960.61</v>
      </c>
      <c r="D21" s="33">
        <v>37473</v>
      </c>
      <c r="E21" s="33">
        <v>24314.13</v>
      </c>
      <c r="F21" s="33">
        <v>40397.04</v>
      </c>
      <c r="G21" s="33">
        <v>25647.69</v>
      </c>
      <c r="H21" s="33">
        <v>13850.21</v>
      </c>
      <c r="I21" s="33">
        <v>9480.7</v>
      </c>
      <c r="J21" s="33">
        <v>13700</v>
      </c>
      <c r="K21" s="33">
        <v>17497.27</v>
      </c>
      <c r="L21" s="33">
        <f t="shared" si="5"/>
        <v>192741.85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582.71</v>
      </c>
      <c r="C24" s="33">
        <v>376.48</v>
      </c>
      <c r="D24" s="33">
        <v>1189.4</v>
      </c>
      <c r="E24" s="33">
        <v>980.78</v>
      </c>
      <c r="F24" s="33">
        <v>1040.73</v>
      </c>
      <c r="G24" s="33">
        <v>621.08</v>
      </c>
      <c r="H24" s="33">
        <v>338.12</v>
      </c>
      <c r="I24" s="33">
        <v>441.23</v>
      </c>
      <c r="J24" s="33">
        <v>539.55</v>
      </c>
      <c r="K24" s="33">
        <v>666.64</v>
      </c>
      <c r="L24" s="33">
        <f t="shared" si="5"/>
        <v>6776.720000000001</v>
      </c>
      <c r="M24"/>
    </row>
    <row r="25" spans="1:13" ht="17.25" customHeight="1">
      <c r="A25" s="27" t="s">
        <v>76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77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-46375.48000000001</v>
      </c>
      <c r="C29" s="33">
        <f t="shared" si="6"/>
        <v>105679.29999999999</v>
      </c>
      <c r="D29" s="33">
        <f t="shared" si="6"/>
        <v>291998.31999999995</v>
      </c>
      <c r="E29" s="33">
        <f t="shared" si="6"/>
        <v>3097780.78</v>
      </c>
      <c r="F29" s="33">
        <f t="shared" si="6"/>
        <v>63620.53</v>
      </c>
      <c r="G29" s="33">
        <f t="shared" si="6"/>
        <v>1852904.27</v>
      </c>
      <c r="H29" s="33">
        <f t="shared" si="6"/>
        <v>21568.850000000006</v>
      </c>
      <c r="I29" s="33">
        <f t="shared" si="6"/>
        <v>1299763.2</v>
      </c>
      <c r="J29" s="33">
        <f t="shared" si="6"/>
        <v>126682.7</v>
      </c>
      <c r="K29" s="33">
        <f t="shared" si="6"/>
        <v>179578.46</v>
      </c>
      <c r="L29" s="33">
        <f aca="true" t="shared" si="7" ref="L29:L36">SUM(B29:K29)</f>
        <v>6993200.93</v>
      </c>
      <c r="M29"/>
    </row>
    <row r="30" spans="1:13" ht="18.75" customHeight="1">
      <c r="A30" s="27" t="s">
        <v>30</v>
      </c>
      <c r="B30" s="33">
        <f>B31+B32+B33+B34</f>
        <v>-29990.4</v>
      </c>
      <c r="C30" s="33">
        <f aca="true" t="shared" si="8" ref="C30:K30">C31+C32+C33+C34</f>
        <v>-31666.8</v>
      </c>
      <c r="D30" s="33">
        <f t="shared" si="8"/>
        <v>-97090.4</v>
      </c>
      <c r="E30" s="33">
        <f t="shared" si="8"/>
        <v>-67469.6</v>
      </c>
      <c r="F30" s="33">
        <f t="shared" si="8"/>
        <v>-67183.6</v>
      </c>
      <c r="G30" s="33">
        <f t="shared" si="8"/>
        <v>-47942.4</v>
      </c>
      <c r="H30" s="33">
        <f t="shared" si="8"/>
        <v>-22708.4</v>
      </c>
      <c r="I30" s="33">
        <f t="shared" si="8"/>
        <v>-34740.52</v>
      </c>
      <c r="J30" s="33">
        <f t="shared" si="8"/>
        <v>-37787.2</v>
      </c>
      <c r="K30" s="33">
        <f t="shared" si="8"/>
        <v>-59624.4</v>
      </c>
      <c r="L30" s="33">
        <f t="shared" si="7"/>
        <v>-496203.7200000001</v>
      </c>
      <c r="M30"/>
    </row>
    <row r="31" spans="1:13" s="36" customFormat="1" ht="18.75" customHeight="1">
      <c r="A31" s="34" t="s">
        <v>54</v>
      </c>
      <c r="B31" s="33">
        <f>-ROUND((B9)*$E$3,2)</f>
        <v>-29990.4</v>
      </c>
      <c r="C31" s="33">
        <f aca="true" t="shared" si="9" ref="C31:K31">-ROUND((C9)*$E$3,2)</f>
        <v>-31666.8</v>
      </c>
      <c r="D31" s="33">
        <f t="shared" si="9"/>
        <v>-97090.4</v>
      </c>
      <c r="E31" s="33">
        <f t="shared" si="9"/>
        <v>-67469.6</v>
      </c>
      <c r="F31" s="33">
        <f t="shared" si="9"/>
        <v>-67183.6</v>
      </c>
      <c r="G31" s="33">
        <f t="shared" si="9"/>
        <v>-47942.4</v>
      </c>
      <c r="H31" s="33">
        <f t="shared" si="9"/>
        <v>-22708.4</v>
      </c>
      <c r="I31" s="33">
        <f t="shared" si="9"/>
        <v>-25968.8</v>
      </c>
      <c r="J31" s="33">
        <f t="shared" si="9"/>
        <v>-37787.2</v>
      </c>
      <c r="K31" s="33">
        <f t="shared" si="9"/>
        <v>-59624.4</v>
      </c>
      <c r="L31" s="33">
        <f t="shared" si="7"/>
        <v>-487432.00000000006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-11.26</v>
      </c>
      <c r="J33" s="17">
        <v>0</v>
      </c>
      <c r="K33" s="17">
        <v>0</v>
      </c>
      <c r="L33" s="33">
        <f t="shared" si="7"/>
        <v>-11.26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-8760.46</v>
      </c>
      <c r="J34" s="17">
        <v>0</v>
      </c>
      <c r="K34" s="17">
        <v>0</v>
      </c>
      <c r="L34" s="33">
        <f t="shared" si="7"/>
        <v>-8760.46</v>
      </c>
      <c r="M34"/>
    </row>
    <row r="35" spans="1:13" s="36" customFormat="1" ht="18.75" customHeight="1">
      <c r="A35" s="27" t="s">
        <v>34</v>
      </c>
      <c r="B35" s="38">
        <f>SUM(B36:B47)</f>
        <v>-95038.05000000002</v>
      </c>
      <c r="C35" s="38">
        <f aca="true" t="shared" si="10" ref="C35:K35">SUM(C36:C47)</f>
        <v>-2093.49</v>
      </c>
      <c r="D35" s="38">
        <f t="shared" si="10"/>
        <v>-6613.82</v>
      </c>
      <c r="E35" s="38">
        <f t="shared" si="10"/>
        <v>2959466.59</v>
      </c>
      <c r="F35" s="38">
        <f t="shared" si="10"/>
        <v>-5787.09</v>
      </c>
      <c r="G35" s="38">
        <f t="shared" si="10"/>
        <v>1751546.41</v>
      </c>
      <c r="H35" s="38">
        <f t="shared" si="10"/>
        <v>-10610.3</v>
      </c>
      <c r="I35" s="38">
        <f t="shared" si="10"/>
        <v>1307046.49</v>
      </c>
      <c r="J35" s="38">
        <f t="shared" si="10"/>
        <v>-3000.22</v>
      </c>
      <c r="K35" s="38">
        <f t="shared" si="10"/>
        <v>-3706.94</v>
      </c>
      <c r="L35" s="33">
        <f t="shared" si="7"/>
        <v>5891209.58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2970000</v>
      </c>
      <c r="F44" s="17">
        <v>0</v>
      </c>
      <c r="G44" s="17">
        <v>1755000</v>
      </c>
      <c r="H44" s="17">
        <v>0</v>
      </c>
      <c r="I44" s="17">
        <v>1309500</v>
      </c>
      <c r="J44" s="17">
        <v>0</v>
      </c>
      <c r="K44" s="17">
        <v>0</v>
      </c>
      <c r="L44" s="17">
        <f>SUM(B44:K44)</f>
        <v>6034500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71</v>
      </c>
      <c r="B46" s="17">
        <v>-3240.24</v>
      </c>
      <c r="C46" s="17">
        <v>-2093.49</v>
      </c>
      <c r="D46" s="17">
        <v>-6613.82</v>
      </c>
      <c r="E46" s="17">
        <v>-5453.73</v>
      </c>
      <c r="F46" s="17">
        <v>-5787.09</v>
      </c>
      <c r="G46" s="17">
        <v>-3453.59</v>
      </c>
      <c r="H46" s="17">
        <v>-1880.14</v>
      </c>
      <c r="I46" s="17">
        <v>-2453.51</v>
      </c>
      <c r="J46" s="17">
        <v>-3000.22</v>
      </c>
      <c r="K46" s="17">
        <v>-3706.94</v>
      </c>
      <c r="L46" s="30">
        <f t="shared" si="11"/>
        <v>-37682.770000000004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8">
        <v>78652.97</v>
      </c>
      <c r="C48" s="38">
        <v>139439.59</v>
      </c>
      <c r="D48" s="38">
        <v>395702.54</v>
      </c>
      <c r="E48" s="38">
        <v>205783.79</v>
      </c>
      <c r="F48" s="38">
        <v>136591.22</v>
      </c>
      <c r="G48" s="38">
        <v>149300.26</v>
      </c>
      <c r="H48" s="38">
        <v>54887.55</v>
      </c>
      <c r="I48" s="38">
        <v>27457.23</v>
      </c>
      <c r="J48" s="38">
        <v>167470.12</v>
      </c>
      <c r="K48" s="38">
        <v>242909.8</v>
      </c>
      <c r="L48" s="38">
        <f t="shared" si="11"/>
        <v>1598195.07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698214.96</v>
      </c>
      <c r="C50" s="41">
        <f>IF(C18+C29+C42+C51&lt;0,0,C18+C29+C51)</f>
        <v>587185.95</v>
      </c>
      <c r="D50" s="41">
        <f>IF(D18+D29+D42+D51&lt;0,0,D18+D29+D51)</f>
        <v>1811210.9499999997</v>
      </c>
      <c r="E50" s="41">
        <f>IF(E18+E29+E42+E51&lt;0,0,E18+E29+E51)</f>
        <v>4350278.57</v>
      </c>
      <c r="F50" s="41">
        <f>IF(F18+F29+F42+F51&lt;0,0,F18+F29+F51)</f>
        <v>1393500.6500000001</v>
      </c>
      <c r="G50" s="41">
        <f>IF(G18+G29+G42+G51&lt;0,0,G18+G29+G51)</f>
        <v>2646095.98</v>
      </c>
      <c r="H50" s="41">
        <f>IF(H18+H29+H42+H51&lt;0,0,H18+H29+H51)</f>
        <v>453990.68999999994</v>
      </c>
      <c r="I50" s="41">
        <f>IF(I18+I29+I42+I51&lt;0,0,I18+I29+I51)</f>
        <v>1862775.4499999997</v>
      </c>
      <c r="J50" s="41">
        <f>IF(J18+J29+J42+J51&lt;0,0,J18+J29+J51)</f>
        <v>816754.85</v>
      </c>
      <c r="K50" s="41">
        <f>IF(K18+K29+K42+K51&lt;0,0,K18+K29+K51)</f>
        <v>1030225.1900000001</v>
      </c>
      <c r="L50" s="42">
        <f>SUM(B50:K50)</f>
        <v>15650233.239999998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698214.96</v>
      </c>
      <c r="C56" s="41">
        <f aca="true" t="shared" si="12" ref="C56:J56">SUM(C57:C68)</f>
        <v>587185.95</v>
      </c>
      <c r="D56" s="41">
        <f t="shared" si="12"/>
        <v>1811210.95</v>
      </c>
      <c r="E56" s="41">
        <f t="shared" si="12"/>
        <v>4350278.57</v>
      </c>
      <c r="F56" s="41">
        <f t="shared" si="12"/>
        <v>1393500.65</v>
      </c>
      <c r="G56" s="41">
        <f t="shared" si="12"/>
        <v>2646095.98</v>
      </c>
      <c r="H56" s="41">
        <f t="shared" si="12"/>
        <v>453990.69</v>
      </c>
      <c r="I56" s="41">
        <f>SUM(I57:I71)</f>
        <v>1862775.45</v>
      </c>
      <c r="J56" s="41">
        <f t="shared" si="12"/>
        <v>816754.85</v>
      </c>
      <c r="K56" s="41">
        <f>SUM(K57:K70)</f>
        <v>1030225.1799999999</v>
      </c>
      <c r="L56" s="46">
        <f>SUM(B56:K56)</f>
        <v>15650233.229999999</v>
      </c>
      <c r="M56" s="40"/>
    </row>
    <row r="57" spans="1:13" ht="18.75" customHeight="1">
      <c r="A57" s="47" t="s">
        <v>47</v>
      </c>
      <c r="B57" s="48">
        <v>698214.96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698214.96</v>
      </c>
      <c r="M57" s="40"/>
    </row>
    <row r="58" spans="1:12" ht="18.75" customHeight="1">
      <c r="A58" s="47" t="s">
        <v>57</v>
      </c>
      <c r="B58" s="17">
        <v>0</v>
      </c>
      <c r="C58" s="48">
        <v>507242.11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507242.11</v>
      </c>
    </row>
    <row r="59" spans="1:12" ht="18.75" customHeight="1">
      <c r="A59" s="47" t="s">
        <v>58</v>
      </c>
      <c r="B59" s="17">
        <v>0</v>
      </c>
      <c r="C59" s="48">
        <v>79943.84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79943.84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1811210.95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1811210.95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4350278.57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4350278.57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1393500.65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1393500.65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2646095.98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2646095.98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453990.69</v>
      </c>
      <c r="I64" s="17">
        <v>0</v>
      </c>
      <c r="J64" s="17">
        <v>0</v>
      </c>
      <c r="K64" s="17">
        <v>0</v>
      </c>
      <c r="L64" s="46">
        <f t="shared" si="13"/>
        <v>453990.69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816754.85</v>
      </c>
      <c r="K66" s="17">
        <v>0</v>
      </c>
      <c r="L66" s="46">
        <f t="shared" si="13"/>
        <v>816754.85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610517.23</v>
      </c>
      <c r="L67" s="46">
        <f t="shared" si="13"/>
        <v>610517.23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419707.95</v>
      </c>
      <c r="L68" s="46">
        <f t="shared" si="13"/>
        <v>419707.95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1862775.45</v>
      </c>
      <c r="J71" s="53">
        <v>0</v>
      </c>
      <c r="K71" s="53">
        <v>0</v>
      </c>
      <c r="L71" s="51">
        <f>SUM(B71:K71)</f>
        <v>1862775.45</v>
      </c>
    </row>
    <row r="72" spans="1:12" ht="18" customHeight="1">
      <c r="A72" s="5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2022-04-29T20:15:01Z</dcterms:modified>
  <cp:category/>
  <cp:version/>
  <cp:contentType/>
  <cp:contentStatus/>
</cp:coreProperties>
</file>