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<sst xmlns="http://schemas.openxmlformats.org/spreadsheetml/2006/main" count="81" uniqueCount="80">
  <si>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</si>
  <si>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</si>
  <si>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</si>
  <si>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</si>
  <si>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</si>
  <si>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</si>
  <si>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</si>
  <si>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</si>
  <si>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</si>
  <si>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</si>
  <si>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</si>
  <si>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</si>
  <si>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</si>
  <si>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</si>
  <si>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</si>
  <si>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</si>
  <si>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</si>
  <si>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</si>
  <si>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</si>
  <si>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</si>
  <si>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</si>
  <si>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</si>
  <si>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</si>
  <si>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</si>
  <si>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</si>
  <si>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</si>
  <si>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</si>
  <si>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</si>
  <si>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</si>
  <si>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</si>
  <si>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</si>
  <si>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</si>
  <si>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</si>
  <si>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</si>
  <si>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</si>
  <si>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</si>
  <si>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</si>
  <si>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</si>
  <si>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</si>
  <si>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</si>
  <si>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</si>
  <si>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</si>
  <si>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</si>
  <si>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</si>
  <si>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</si>
  <si>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</si>
  <si>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</si>
  <si>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</si>
  <si>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</si>
  <si>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</si>
  <si>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</si>
  <si>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</si>
  <si>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</si>
  <si>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</si>
  <si>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</si>
  <si>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</si>
  <si>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</si>
  <si>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</si>
  <si>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</si>
  <si>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</si>
  <si>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</si>
  <si>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</si>
  <si>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</si>
  <si>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</si>
  <si>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</si>
  <si>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</si>
  <si>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</si>
  <si>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</si>
  <si>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</si>
  <si>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</si>
  <si>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23/04/22 - VENCIMENTO 29/04/22</t>
  </si>
  <si>
    <t>5.2.10. Ajuste de Cronograma (-)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</si>
  <si>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</si>
  <si>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</si>
  <si>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</si>
  <si>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</si>
  <si>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</si>
  <si>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</si>
  <si>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</si>
  <si>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5.2.9. Ajuste de Cronograma (+)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</si>
</sst>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42274</v>
      </c>
      <c r="C7" s="10">
        <f>C8+C11</f>
        <v>52924</v>
      </c>
      <c r="D7" s="10">
        <f aca="true" t="shared" si="0" ref="D7:K7">D8+D11</f>
        <v>161736</v>
      </c>
      <c r="E7" s="10">
        <f t="shared" si="0"/>
        <v>140097</v>
      </c>
      <c r="F7" s="10">
        <f t="shared" si="0"/>
        <v>145586</v>
      </c>
      <c r="G7" s="10">
        <f t="shared" si="0"/>
        <v>66060</v>
      </c>
      <c r="H7" s="10">
        <f t="shared" si="0"/>
        <v>33331</v>
      </c>
      <c r="I7" s="10">
        <f t="shared" si="0"/>
        <v>61383</v>
      </c>
      <c r="J7" s="10">
        <f t="shared" si="0"/>
        <v>43210</v>
      </c>
      <c r="K7" s="10">
        <f t="shared" si="0"/>
        <v>115579</v>
      </c>
      <c r="L7" s="10">
        <f>SUM(B7:K7)</f>
        <v>862180</v>
      </c>
      <c r="M7" s="11"/>
    </row>
    <row r="8" spans="1:13" ht="17.25" customHeight="1">
      <c r="A8" s="12" t="s">
        <v>18</v>
      </c>
      <c r="B8" s="13">
        <f>B9+B10</f>
        <v>4109</v>
      </c>
      <c r="C8" s="13">
        <f aca="true" t="shared" si="1" ref="C8:K8">C9+C10</f>
        <v>4622</v>
      </c>
      <c r="D8" s="13">
        <f t="shared" si="1"/>
        <v>14870</v>
      </c>
      <c r="E8" s="13">
        <f t="shared" si="1"/>
        <v>11329</v>
      </c>
      <c r="F8" s="13">
        <f t="shared" si="1"/>
        <v>10628</v>
      </c>
      <c r="G8" s="13">
        <f t="shared" si="1"/>
        <v>6405</v>
      </c>
      <c r="H8" s="13">
        <f t="shared" si="1"/>
        <v>2643</v>
      </c>
      <c r="I8" s="13">
        <f t="shared" si="1"/>
        <v>3636</v>
      </c>
      <c r="J8" s="13">
        <f t="shared" si="1"/>
        <v>3271</v>
      </c>
      <c r="K8" s="13">
        <f t="shared" si="1"/>
        <v>8313</v>
      </c>
      <c r="L8" s="13">
        <f>SUM(B8:K8)</f>
        <v>69826</v>
      </c>
      <c r="M8"/>
    </row>
    <row r="9" spans="1:13" ht="17.25" customHeight="1">
      <c r="A9" s="14" t="s">
        <v>19</v>
      </c>
      <c r="B9" s="15">
        <v>4105</v>
      </c>
      <c r="C9" s="15">
        <v>4622</v>
      </c>
      <c r="D9" s="15">
        <v>14870</v>
      </c>
      <c r="E9" s="15">
        <v>11329</v>
      </c>
      <c r="F9" s="15">
        <v>10628</v>
      </c>
      <c r="G9" s="15">
        <v>6405</v>
      </c>
      <c r="H9" s="15">
        <v>2635</v>
      </c>
      <c r="I9" s="15">
        <v>3636</v>
      </c>
      <c r="J9" s="15">
        <v>3271</v>
      </c>
      <c r="K9" s="15">
        <v>8313</v>
      </c>
      <c r="L9" s="13">
        <f>SUM(B9:K9)</f>
        <v>69814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38165</v>
      </c>
      <c r="C11" s="15">
        <v>48302</v>
      </c>
      <c r="D11" s="15">
        <v>146866</v>
      </c>
      <c r="E11" s="15">
        <v>128768</v>
      </c>
      <c r="F11" s="15">
        <v>134958</v>
      </c>
      <c r="G11" s="15">
        <v>59655</v>
      </c>
      <c r="H11" s="15">
        <v>30688</v>
      </c>
      <c r="I11" s="15">
        <v>57747</v>
      </c>
      <c r="J11" s="15">
        <v>39939</v>
      </c>
      <c r="K11" s="15">
        <v>107266</v>
      </c>
      <c r="L11" s="13">
        <f>SUM(B11:K11)</f>
        <v>792354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73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1.666364833447733</v>
      </c>
      <c r="C16" s="22">
        <v>1.598638546377628</v>
      </c>
      <c r="D16" s="22">
        <v>1.360312418982343</v>
      </c>
      <c r="E16" s="22">
        <v>1.406022642515751</v>
      </c>
      <c r="F16" s="22">
        <v>1.553423813250832</v>
      </c>
      <c r="G16" s="22">
        <v>1.642988229707888</v>
      </c>
      <c r="H16" s="22">
        <v>1.518384636730458</v>
      </c>
      <c r="I16" s="22">
        <v>1.440397713057472</v>
      </c>
      <c r="J16" s="22">
        <v>1.835836205446209</v>
      </c>
      <c r="K16" s="22">
        <v>1.385802395116446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463413.87</v>
      </c>
      <c r="C18" s="25">
        <f aca="true" t="shared" si="2" ref="C18:K18">SUM(C19:C26)</f>
        <v>317085.85000000003</v>
      </c>
      <c r="D18" s="25">
        <f t="shared" si="2"/>
        <v>984462.35</v>
      </c>
      <c r="E18" s="25">
        <f t="shared" si="2"/>
        <v>890648.47</v>
      </c>
      <c r="F18" s="25">
        <f t="shared" si="2"/>
        <v>909151.4700000001</v>
      </c>
      <c r="G18" s="25">
        <f t="shared" si="2"/>
        <v>479347.74</v>
      </c>
      <c r="H18" s="25">
        <f t="shared" si="2"/>
        <v>247834.37</v>
      </c>
      <c r="I18" s="25">
        <f t="shared" si="2"/>
        <v>352254.55999999994</v>
      </c>
      <c r="J18" s="25">
        <f t="shared" si="2"/>
        <v>344410.09</v>
      </c>
      <c r="K18" s="25">
        <f t="shared" si="2"/>
        <v>564261.78</v>
      </c>
      <c r="L18" s="25">
        <f>SUM(B18:K18)</f>
        <v>5552870.55</v>
      </c>
      <c r="M18"/>
    </row>
    <row r="19" spans="1:13" ht="17.25" customHeight="1">
      <c r="A19" s="26" t="s">
        <v>24</v>
      </c>
      <c r="B19" s="60">
        <f>ROUND((B13+B14)*B7,2)</f>
        <v>276315.55</v>
      </c>
      <c r="C19" s="60">
        <f aca="true" t="shared" si="3" ref="C19:K19">ROUND((C13+C14)*C7,2)</f>
        <v>193056.17</v>
      </c>
      <c r="D19" s="60">
        <f t="shared" si="3"/>
        <v>702193.02</v>
      </c>
      <c r="E19" s="60">
        <f t="shared" si="3"/>
        <v>616118.59</v>
      </c>
      <c r="F19" s="60">
        <f t="shared" si="3"/>
        <v>565703.52</v>
      </c>
      <c r="G19" s="60">
        <f t="shared" si="3"/>
        <v>282247.96</v>
      </c>
      <c r="H19" s="60">
        <f t="shared" si="3"/>
        <v>156869.02</v>
      </c>
      <c r="I19" s="60">
        <f t="shared" si="3"/>
        <v>239522.6</v>
      </c>
      <c r="J19" s="60">
        <f t="shared" si="3"/>
        <v>181590.03</v>
      </c>
      <c r="K19" s="60">
        <f t="shared" si="3"/>
        <v>396644.01</v>
      </c>
      <c r="L19" s="33">
        <f>SUM(B19:K19)</f>
        <v>3610260.4699999997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184126.97</v>
      </c>
      <c r="C20" s="33">
        <f t="shared" si="4"/>
        <v>115570.86</v>
      </c>
      <c r="D20" s="33">
        <f t="shared" si="4"/>
        <v>253008.87</v>
      </c>
      <c r="E20" s="33">
        <f t="shared" si="4"/>
        <v>250158.1</v>
      </c>
      <c r="F20" s="33">
        <f t="shared" si="4"/>
        <v>313073.8</v>
      </c>
      <c r="G20" s="33">
        <f t="shared" si="4"/>
        <v>181482.12</v>
      </c>
      <c r="H20" s="33">
        <f t="shared" si="4"/>
        <v>81318.49</v>
      </c>
      <c r="I20" s="33">
        <f t="shared" si="4"/>
        <v>105485.21</v>
      </c>
      <c r="J20" s="33">
        <f t="shared" si="4"/>
        <v>151779.52</v>
      </c>
      <c r="K20" s="33">
        <f t="shared" si="4"/>
        <v>153026.21</v>
      </c>
      <c r="L20" s="33">
        <f aca="true" t="shared" si="5" ref="L19:L26">SUM(B20:K20)</f>
        <v>1789030.1499999997</v>
      </c>
      <c r="M20"/>
    </row>
    <row r="21" spans="1:13" ht="17.25" customHeight="1">
      <c r="A21" s="27" t="s">
        <v>26</v>
      </c>
      <c r="B21" s="33">
        <v>500.67</v>
      </c>
      <c r="C21" s="33">
        <v>6258.34</v>
      </c>
      <c r="D21" s="33">
        <v>24048.34</v>
      </c>
      <c r="E21" s="33">
        <v>19512.3</v>
      </c>
      <c r="F21" s="33">
        <v>26947.87</v>
      </c>
      <c r="G21" s="33">
        <v>14596.78</v>
      </c>
      <c r="H21" s="33">
        <v>7564.54</v>
      </c>
      <c r="I21" s="33">
        <v>4956.6</v>
      </c>
      <c r="J21" s="33">
        <v>7159.53</v>
      </c>
      <c r="K21" s="33">
        <v>10313.73</v>
      </c>
      <c r="L21" s="33">
        <f t="shared" si="5"/>
        <v>121858.69999999998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527.56</v>
      </c>
      <c r="C24" s="33">
        <v>362.1</v>
      </c>
      <c r="D24" s="33">
        <v>1122.26</v>
      </c>
      <c r="E24" s="33">
        <v>1014.35</v>
      </c>
      <c r="F24" s="33">
        <v>1035.93</v>
      </c>
      <c r="G24" s="33">
        <v>546.74</v>
      </c>
      <c r="H24" s="33">
        <v>282.96</v>
      </c>
      <c r="I24" s="33">
        <v>400.46</v>
      </c>
      <c r="J24" s="33">
        <v>393.27</v>
      </c>
      <c r="K24" s="33">
        <v>642.66</v>
      </c>
      <c r="L24" s="33">
        <f t="shared" si="5"/>
        <v>6328.289999999999</v>
      </c>
      <c r="M24"/>
    </row>
    <row r="25" spans="1:13" ht="17.25" customHeight="1">
      <c r="A25" s="27" t="s">
        <v>76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77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-112793.36000000002</v>
      </c>
      <c r="C29" s="33">
        <f t="shared" si="6"/>
        <v>-22350.28</v>
      </c>
      <c r="D29" s="33">
        <f t="shared" si="6"/>
        <v>-71668.46</v>
      </c>
      <c r="E29" s="33">
        <f t="shared" si="6"/>
        <v>-663567.6900000001</v>
      </c>
      <c r="F29" s="33">
        <f t="shared" si="6"/>
        <v>-52523.619999999995</v>
      </c>
      <c r="G29" s="33">
        <f t="shared" si="6"/>
        <v>-328222.22</v>
      </c>
      <c r="H29" s="33">
        <f t="shared" si="6"/>
        <v>-21897.61</v>
      </c>
      <c r="I29" s="33">
        <f t="shared" si="6"/>
        <v>-18225.23</v>
      </c>
      <c r="J29" s="33">
        <f t="shared" si="6"/>
        <v>-16579.23</v>
      </c>
      <c r="K29" s="33">
        <f t="shared" si="6"/>
        <v>-40150.78999999999</v>
      </c>
      <c r="L29" s="33">
        <f aca="true" t="shared" si="7" ref="L29:L36">SUM(B29:K29)</f>
        <v>-1347978.49</v>
      </c>
      <c r="M29"/>
    </row>
    <row r="30" spans="1:13" ht="18.75" customHeight="1">
      <c r="A30" s="27" t="s">
        <v>30</v>
      </c>
      <c r="B30" s="33">
        <f>B31+B32+B33+B34</f>
        <v>-18062</v>
      </c>
      <c r="C30" s="33">
        <f aca="true" t="shared" si="8" ref="C30:K30">C31+C32+C33+C34</f>
        <v>-20336.8</v>
      </c>
      <c r="D30" s="33">
        <f t="shared" si="8"/>
        <v>-65428</v>
      </c>
      <c r="E30" s="33">
        <f t="shared" si="8"/>
        <v>-49847.6</v>
      </c>
      <c r="F30" s="33">
        <f t="shared" si="8"/>
        <v>-46763.2</v>
      </c>
      <c r="G30" s="33">
        <f t="shared" si="8"/>
        <v>-28182</v>
      </c>
      <c r="H30" s="33">
        <f t="shared" si="8"/>
        <v>-11594</v>
      </c>
      <c r="I30" s="33">
        <f t="shared" si="8"/>
        <v>-15998.4</v>
      </c>
      <c r="J30" s="33">
        <f t="shared" si="8"/>
        <v>-14392.4</v>
      </c>
      <c r="K30" s="33">
        <f t="shared" si="8"/>
        <v>-36577.2</v>
      </c>
      <c r="L30" s="33">
        <f t="shared" si="7"/>
        <v>-307181.6</v>
      </c>
      <c r="M30"/>
    </row>
    <row r="31" spans="1:13" s="36" customFormat="1" ht="18.75" customHeight="1">
      <c r="A31" s="34" t="s">
        <v>55</v>
      </c>
      <c r="B31" s="33">
        <f>-ROUND((B9)*$E$3,2)</f>
        <v>-18062</v>
      </c>
      <c r="C31" s="33">
        <f aca="true" t="shared" si="9" ref="C31:K31">-ROUND((C9)*$E$3,2)</f>
        <v>-20336.8</v>
      </c>
      <c r="D31" s="33">
        <f t="shared" si="9"/>
        <v>-65428</v>
      </c>
      <c r="E31" s="33">
        <f t="shared" si="9"/>
        <v>-49847.6</v>
      </c>
      <c r="F31" s="33">
        <f t="shared" si="9"/>
        <v>-46763.2</v>
      </c>
      <c r="G31" s="33">
        <f t="shared" si="9"/>
        <v>-28182</v>
      </c>
      <c r="H31" s="33">
        <f t="shared" si="9"/>
        <v>-11594</v>
      </c>
      <c r="I31" s="33">
        <f t="shared" si="9"/>
        <v>-15998.4</v>
      </c>
      <c r="J31" s="33">
        <f t="shared" si="9"/>
        <v>-14392.4</v>
      </c>
      <c r="K31" s="33">
        <f t="shared" si="9"/>
        <v>-36577.2</v>
      </c>
      <c r="L31" s="33">
        <f t="shared" si="7"/>
        <v>-307181.6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-94731.36000000002</v>
      </c>
      <c r="C35" s="38">
        <f aca="true" t="shared" si="10" ref="C35:K35">SUM(C36:C47)</f>
        <v>-2013.48</v>
      </c>
      <c r="D35" s="38">
        <f t="shared" si="10"/>
        <v>-6240.46</v>
      </c>
      <c r="E35" s="38">
        <f t="shared" si="10"/>
        <v>-613720.0900000001</v>
      </c>
      <c r="F35" s="38">
        <f t="shared" si="10"/>
        <v>-5760.42</v>
      </c>
      <c r="G35" s="38">
        <f t="shared" si="10"/>
        <v>-300040.22</v>
      </c>
      <c r="H35" s="38">
        <f t="shared" si="10"/>
        <v>-10303.61</v>
      </c>
      <c r="I35" s="38">
        <f t="shared" si="10"/>
        <v>-2226.83</v>
      </c>
      <c r="J35" s="38">
        <f t="shared" si="10"/>
        <v>-2186.83</v>
      </c>
      <c r="K35" s="38">
        <f t="shared" si="10"/>
        <v>-3573.59</v>
      </c>
      <c r="L35" s="33">
        <f t="shared" si="7"/>
        <v>-1040796.89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-603000</v>
      </c>
      <c r="F45" s="17">
        <v>0</v>
      </c>
      <c r="G45" s="17">
        <v>-297000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-900000</v>
      </c>
    </row>
    <row r="46" spans="1:12" ht="18.75" customHeight="1">
      <c r="A46" s="37" t="s">
        <v>72</v>
      </c>
      <c r="B46" s="17">
        <v>-2933.55</v>
      </c>
      <c r="C46" s="17">
        <v>-2013.48</v>
      </c>
      <c r="D46" s="17">
        <v>-6240.46</v>
      </c>
      <c r="E46" s="17">
        <v>-5640.41</v>
      </c>
      <c r="F46" s="17">
        <v>-5760.42</v>
      </c>
      <c r="G46" s="17">
        <v>-3040.22</v>
      </c>
      <c r="H46" s="17">
        <v>-1573.45</v>
      </c>
      <c r="I46" s="17">
        <v>-2226.83</v>
      </c>
      <c r="J46" s="17">
        <v>-2186.83</v>
      </c>
      <c r="K46" s="17">
        <v>-3573.59</v>
      </c>
      <c r="L46" s="30">
        <f t="shared" si="11"/>
        <v>-35189.240000000005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350620.51</v>
      </c>
      <c r="C50" s="41">
        <f>IF(C18+C29+C42+C51&lt;0,0,C18+C29+C51)</f>
        <v>294735.57000000007</v>
      </c>
      <c r="D50" s="41">
        <f>IF(D18+D29+D42+D51&lt;0,0,D18+D29+D51)</f>
        <v>912793.89</v>
      </c>
      <c r="E50" s="41">
        <f>IF(E18+E29+E42+E51&lt;0,0,E18+E29+E51)</f>
        <v>227080.7799999999</v>
      </c>
      <c r="F50" s="41">
        <f>IF(F18+F29+F42+F51&lt;0,0,F18+F29+F51)</f>
        <v>856627.8500000001</v>
      </c>
      <c r="G50" s="41">
        <f>IF(G18+G29+G42+G51&lt;0,0,G18+G29+G51)</f>
        <v>151125.52000000002</v>
      </c>
      <c r="H50" s="41">
        <f>IF(H18+H29+H42+H51&lt;0,0,H18+H29+H51)</f>
        <v>225936.76</v>
      </c>
      <c r="I50" s="41">
        <f>IF(I18+I29+I42+I51&lt;0,0,I18+I29+I51)</f>
        <v>334029.32999999996</v>
      </c>
      <c r="J50" s="41">
        <f>IF(J18+J29+J42+J51&lt;0,0,J18+J29+J51)</f>
        <v>327830.86000000004</v>
      </c>
      <c r="K50" s="41">
        <f>IF(K18+K29+K42+K51&lt;0,0,K18+K29+K51)</f>
        <v>524110.99000000005</v>
      </c>
      <c r="L50" s="42">
        <f>SUM(B50:K50)</f>
        <v>4204892.06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350620.5</v>
      </c>
      <c r="C56" s="41">
        <f aca="true" t="shared" si="12" ref="C56:J56">SUM(C57:C68)</f>
        <v>294735.57</v>
      </c>
      <c r="D56" s="41">
        <f t="shared" si="12"/>
        <v>912793.88</v>
      </c>
      <c r="E56" s="41">
        <f t="shared" si="12"/>
        <v>227080.77</v>
      </c>
      <c r="F56" s="41">
        <f t="shared" si="12"/>
        <v>856627.85</v>
      </c>
      <c r="G56" s="41">
        <f t="shared" si="12"/>
        <v>151125.51</v>
      </c>
      <c r="H56" s="41">
        <f t="shared" si="12"/>
        <v>225936.75</v>
      </c>
      <c r="I56" s="41">
        <f>SUM(I57:I71)</f>
        <v>334029.33</v>
      </c>
      <c r="J56" s="41">
        <f t="shared" si="12"/>
        <v>327830.86</v>
      </c>
      <c r="K56" s="41">
        <f>SUM(K57:K70)</f>
        <v>524110.99</v>
      </c>
      <c r="L56" s="46">
        <f>SUM(B56:K56)</f>
        <v>4204892.01</v>
      </c>
      <c r="M56" s="40"/>
    </row>
    <row r="57" spans="1:13" ht="18.75" customHeight="1">
      <c r="A57" s="47" t="s">
        <v>48</v>
      </c>
      <c r="B57" s="48">
        <v>350620.5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350620.5</v>
      </c>
      <c r="M57" s="40"/>
    </row>
    <row r="58" spans="1:12" ht="18.75" customHeight="1">
      <c r="A58" s="47" t="s">
        <v>58</v>
      </c>
      <c r="B58" s="17">
        <v>0</v>
      </c>
      <c r="C58" s="48">
        <v>257716.78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257716.78</v>
      </c>
    </row>
    <row r="59" spans="1:12" ht="18.75" customHeight="1">
      <c r="A59" s="47" t="s">
        <v>59</v>
      </c>
      <c r="B59" s="17">
        <v>0</v>
      </c>
      <c r="C59" s="48">
        <v>37018.79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37018.79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912793.88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912793.88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227080.77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227080.77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856627.85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856627.85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151125.51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151125.51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225936.75</v>
      </c>
      <c r="I64" s="17">
        <v>0</v>
      </c>
      <c r="J64" s="17">
        <v>0</v>
      </c>
      <c r="K64" s="17">
        <v>0</v>
      </c>
      <c r="L64" s="46">
        <f t="shared" si="13"/>
        <v>225936.75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327830.86</v>
      </c>
      <c r="K66" s="17">
        <v>0</v>
      </c>
      <c r="L66" s="46">
        <f t="shared" si="13"/>
        <v>327830.86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276887.84</v>
      </c>
      <c r="L67" s="46">
        <f t="shared" si="13"/>
        <v>276887.84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247223.15</v>
      </c>
      <c r="L68" s="46">
        <f t="shared" si="13"/>
        <v>247223.15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334029.33</v>
      </c>
      <c r="J71" s="52">
        <v>0</v>
      </c>
      <c r="K71" s="52">
        <v>0</v>
      </c>
      <c r="L71" s="51">
        <f>SUM(B71:K71)</f>
        <v>334029.33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2022-04-29T08:37:02Z</dcterms:modified>
  <cp:category/>
  <cp:version/>
  <cp:contentType/>
  <cp:contentStatus/>
</cp:coreProperties>
</file>