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<sst xmlns="http://schemas.openxmlformats.org/spreadsheetml/2006/main" count="81" uniqueCount="80">
  <si>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</si>
  <si>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</si>
  <si>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</si>
  <si>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</si>
  <si>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</si>
  <si>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</si>
  <si>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</si>
  <si>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</si>
  <si>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</si>
  <si>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</si>
  <si>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</si>
  <si>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</si>
  <si>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</si>
  <si>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</si>
  <si>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</si>
  <si>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</si>
  <si>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</si>
  <si>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</si>
  <si>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</si>
  <si>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</si>
  <si>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</si>
  <si>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</si>
  <si>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</si>
  <si>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</si>
  <si>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</si>
  <si>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</si>
  <si>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</si>
  <si>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</si>
  <si>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</si>
  <si>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</si>
  <si>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</si>
  <si>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</si>
  <si>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</si>
  <si>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</si>
  <si>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</si>
  <si>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</si>
  <si>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</si>
  <si>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</si>
  <si>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</si>
  <si>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</si>
  <si>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</si>
  <si>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</si>
  <si>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</si>
  <si>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</si>
  <si>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</si>
  <si>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</si>
  <si>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</si>
  <si>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</si>
  <si>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</si>
  <si>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</si>
  <si>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</si>
  <si>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</si>
  <si>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</si>
  <si>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</si>
  <si>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</si>
  <si>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</si>
  <si>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</si>
  <si>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</si>
  <si>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</si>
  <si>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</si>
  <si>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</si>
  <si>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</si>
  <si>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</si>
  <si>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</si>
  <si>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</si>
  <si>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</si>
  <si>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</si>
  <si>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</si>
  <si>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</si>
  <si>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</si>
  <si>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21/04/22 - VENCIMENTO 28/04/22</t>
  </si>
  <si>
    <t>2.1 Tarifa de Remuneração por Passageiro Transportado Combustível</t>
  </si>
  <si>
    <t>5.2.9. Ajuste de Cronograma (+)</t>
  </si>
  <si>
    <t>5.2.10. Ajuste de Cronograma (-)</t>
  </si>
  <si>
    <t>5.2.11. Desconto do Saldo Remanescente de Investimento em SMGO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</si>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</sst>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28707</v>
      </c>
      <c r="C7" s="10">
        <f>C8+C11</f>
        <v>37783</v>
      </c>
      <c r="D7" s="10">
        <f aca="true" t="shared" si="0" ref="D7:K7">D8+D11</f>
        <v>124434</v>
      </c>
      <c r="E7" s="10">
        <f t="shared" si="0"/>
        <v>102976</v>
      </c>
      <c r="F7" s="10">
        <f t="shared" si="0"/>
        <v>111316</v>
      </c>
      <c r="G7" s="10">
        <f t="shared" si="0"/>
        <v>50481</v>
      </c>
      <c r="H7" s="10">
        <f t="shared" si="0"/>
        <v>26739</v>
      </c>
      <c r="I7" s="10">
        <f t="shared" si="0"/>
        <v>50113</v>
      </c>
      <c r="J7" s="10">
        <f t="shared" si="0"/>
        <v>33551</v>
      </c>
      <c r="K7" s="10">
        <f t="shared" si="0"/>
        <v>91529</v>
      </c>
      <c r="L7" s="10">
        <f>SUM(B7:K7)</f>
        <v>657629</v>
      </c>
      <c r="M7" s="11"/>
    </row>
    <row r="8" spans="1:13" ht="17.25" customHeight="1">
      <c r="A8" s="12" t="s">
        <v>18</v>
      </c>
      <c r="B8" s="13">
        <f>B9+B10</f>
        <v>2577</v>
      </c>
      <c r="C8" s="13">
        <f aca="true" t="shared" si="1" ref="C8:K8">C9+C10</f>
        <v>3304</v>
      </c>
      <c r="D8" s="13">
        <f t="shared" si="1"/>
        <v>10638</v>
      </c>
      <c r="E8" s="13">
        <f t="shared" si="1"/>
        <v>7926</v>
      </c>
      <c r="F8" s="13">
        <f t="shared" si="1"/>
        <v>8362</v>
      </c>
      <c r="G8" s="13">
        <f t="shared" si="1"/>
        <v>4832</v>
      </c>
      <c r="H8" s="13">
        <f t="shared" si="1"/>
        <v>2401</v>
      </c>
      <c r="I8" s="13">
        <f t="shared" si="1"/>
        <v>2993</v>
      </c>
      <c r="J8" s="13">
        <f t="shared" si="1"/>
        <v>2534</v>
      </c>
      <c r="K8" s="13">
        <f t="shared" si="1"/>
        <v>6987</v>
      </c>
      <c r="L8" s="13">
        <f>SUM(B8:K8)</f>
        <v>52554</v>
      </c>
      <c r="M8"/>
    </row>
    <row r="9" spans="1:13" ht="17.25" customHeight="1">
      <c r="A9" s="14" t="s">
        <v>19</v>
      </c>
      <c r="B9" s="15">
        <v>2577</v>
      </c>
      <c r="C9" s="15">
        <v>3304</v>
      </c>
      <c r="D9" s="15">
        <v>10638</v>
      </c>
      <c r="E9" s="15">
        <v>7926</v>
      </c>
      <c r="F9" s="15">
        <v>8362</v>
      </c>
      <c r="G9" s="15">
        <v>4832</v>
      </c>
      <c r="H9" s="15">
        <v>2371</v>
      </c>
      <c r="I9" s="15">
        <v>2993</v>
      </c>
      <c r="J9" s="15">
        <v>2534</v>
      </c>
      <c r="K9" s="15">
        <v>6987</v>
      </c>
      <c r="L9" s="13">
        <f>SUM(B9:K9)</f>
        <v>52524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>SUM(B10:K10)</f>
        <v>30</v>
      </c>
      <c r="M10"/>
    </row>
    <row r="11" spans="1:13" ht="17.25" customHeight="1">
      <c r="A11" s="12" t="s">
        <v>21</v>
      </c>
      <c r="B11" s="15">
        <v>26130</v>
      </c>
      <c r="C11" s="15">
        <v>34479</v>
      </c>
      <c r="D11" s="15">
        <v>113796</v>
      </c>
      <c r="E11" s="15">
        <v>95050</v>
      </c>
      <c r="F11" s="15">
        <v>102954</v>
      </c>
      <c r="G11" s="15">
        <v>45649</v>
      </c>
      <c r="H11" s="15">
        <v>24338</v>
      </c>
      <c r="I11" s="15">
        <v>47120</v>
      </c>
      <c r="J11" s="15">
        <v>31017</v>
      </c>
      <c r="K11" s="15">
        <v>84542</v>
      </c>
      <c r="L11" s="13">
        <f>SUM(B11:K11)</f>
        <v>605075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71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1.27264771078705</v>
      </c>
      <c r="C16" s="22">
        <v>1.236035887675381</v>
      </c>
      <c r="D16" s="22">
        <v>1.087479344443629</v>
      </c>
      <c r="E16" s="22">
        <v>1.145358157917411</v>
      </c>
      <c r="F16" s="22">
        <v>1.248301469012517</v>
      </c>
      <c r="G16" s="22">
        <v>1.216253406143281</v>
      </c>
      <c r="H16" s="22">
        <v>1.147144726310101</v>
      </c>
      <c r="I16" s="22">
        <v>1.191549107505781</v>
      </c>
      <c r="J16" s="22">
        <v>1.289799858258935</v>
      </c>
      <c r="K16" s="22">
        <v>1.102190406283526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242791.4</v>
      </c>
      <c r="C18" s="25">
        <f aca="true" t="shared" si="2" ref="C18:K18">SUM(C19:C26)</f>
        <v>178178.49000000002</v>
      </c>
      <c r="D18" s="25">
        <f t="shared" si="2"/>
        <v>620842.49</v>
      </c>
      <c r="E18" s="25">
        <f t="shared" si="2"/>
        <v>543166.8</v>
      </c>
      <c r="F18" s="25">
        <f t="shared" si="2"/>
        <v>569212.33</v>
      </c>
      <c r="G18" s="25">
        <f t="shared" si="2"/>
        <v>277169.91</v>
      </c>
      <c r="H18" s="25">
        <f t="shared" si="2"/>
        <v>154085.95999999996</v>
      </c>
      <c r="I18" s="25">
        <f t="shared" si="2"/>
        <v>240237.63999999998</v>
      </c>
      <c r="J18" s="25">
        <f t="shared" si="2"/>
        <v>192909.14</v>
      </c>
      <c r="K18" s="25">
        <f t="shared" si="2"/>
        <v>360816.51999999996</v>
      </c>
      <c r="L18" s="25">
        <f>SUM(B18:K18)</f>
        <v>3379410.6800000006</v>
      </c>
      <c r="M18"/>
    </row>
    <row r="19" spans="1:13" ht="17.25" customHeight="1">
      <c r="A19" s="26" t="s">
        <v>24</v>
      </c>
      <c r="B19" s="60">
        <f>ROUND((B13+B14)*B7,2)</f>
        <v>187637.56</v>
      </c>
      <c r="C19" s="60">
        <f aca="true" t="shared" si="3" ref="C19:K19">ROUND((C13+C14)*C7,2)</f>
        <v>137824.83</v>
      </c>
      <c r="D19" s="60">
        <f t="shared" si="3"/>
        <v>540242.65</v>
      </c>
      <c r="E19" s="60">
        <f t="shared" si="3"/>
        <v>452867.85</v>
      </c>
      <c r="F19" s="60">
        <f t="shared" si="3"/>
        <v>432540.58</v>
      </c>
      <c r="G19" s="60">
        <f t="shared" si="3"/>
        <v>215685.12</v>
      </c>
      <c r="H19" s="60">
        <f t="shared" si="3"/>
        <v>125844.43</v>
      </c>
      <c r="I19" s="60">
        <f t="shared" si="3"/>
        <v>195545.94</v>
      </c>
      <c r="J19" s="60">
        <f t="shared" si="3"/>
        <v>140998.08</v>
      </c>
      <c r="K19" s="60">
        <f t="shared" si="3"/>
        <v>314109.22</v>
      </c>
      <c r="L19" s="33">
        <f>SUM(B19:K19)</f>
        <v>2743296.2600000007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51158.95</v>
      </c>
      <c r="C20" s="33">
        <f t="shared" si="4"/>
        <v>32531.61</v>
      </c>
      <c r="D20" s="33">
        <f t="shared" si="4"/>
        <v>47260.07</v>
      </c>
      <c r="E20" s="33">
        <f t="shared" si="4"/>
        <v>65828.04</v>
      </c>
      <c r="F20" s="33">
        <f t="shared" si="4"/>
        <v>107400.46</v>
      </c>
      <c r="G20" s="33">
        <f t="shared" si="4"/>
        <v>46642.64</v>
      </c>
      <c r="H20" s="33">
        <f t="shared" si="4"/>
        <v>18517.34</v>
      </c>
      <c r="I20" s="33">
        <f t="shared" si="4"/>
        <v>37456.65</v>
      </c>
      <c r="J20" s="33">
        <f t="shared" si="4"/>
        <v>40861.22</v>
      </c>
      <c r="K20" s="33">
        <f t="shared" si="4"/>
        <v>32098.95</v>
      </c>
      <c r="L20" s="33">
        <f aca="true" t="shared" si="5" ref="L19:L26">SUM(B20:K20)</f>
        <v>479755.9300000001</v>
      </c>
      <c r="M20"/>
    </row>
    <row r="21" spans="1:13" ht="17.25" customHeight="1">
      <c r="A21" s="27" t="s">
        <v>26</v>
      </c>
      <c r="B21" s="33">
        <v>1608.14</v>
      </c>
      <c r="C21" s="33">
        <v>5657.54</v>
      </c>
      <c r="D21" s="33">
        <v>28113.27</v>
      </c>
      <c r="E21" s="33">
        <v>19630.62</v>
      </c>
      <c r="F21" s="33">
        <v>25840.21</v>
      </c>
      <c r="G21" s="33">
        <v>13859.64</v>
      </c>
      <c r="H21" s="33">
        <v>7641.87</v>
      </c>
      <c r="I21" s="33">
        <v>4906.53</v>
      </c>
      <c r="J21" s="33">
        <v>7209.6</v>
      </c>
      <c r="K21" s="33">
        <v>10313.73</v>
      </c>
      <c r="L21" s="33">
        <f t="shared" si="5"/>
        <v>124781.15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443.63</v>
      </c>
      <c r="C24" s="33">
        <v>326.13</v>
      </c>
      <c r="D24" s="33">
        <v>1136.64</v>
      </c>
      <c r="E24" s="33">
        <v>995.16</v>
      </c>
      <c r="F24" s="33">
        <v>1040.73</v>
      </c>
      <c r="G24" s="33">
        <v>508.37</v>
      </c>
      <c r="H24" s="33">
        <v>282.96</v>
      </c>
      <c r="I24" s="33">
        <v>438.83</v>
      </c>
      <c r="J24" s="33">
        <v>352.5</v>
      </c>
      <c r="K24" s="33">
        <v>659.45</v>
      </c>
      <c r="L24" s="33">
        <f t="shared" si="5"/>
        <v>6184.4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-105603.46000000002</v>
      </c>
      <c r="C29" s="33">
        <f t="shared" si="6"/>
        <v>-16351.07</v>
      </c>
      <c r="D29" s="33">
        <f t="shared" si="6"/>
        <v>-53127.659999999996</v>
      </c>
      <c r="E29" s="33">
        <f t="shared" si="6"/>
        <v>-45487.82</v>
      </c>
      <c r="F29" s="33">
        <f t="shared" si="6"/>
        <v>-42579.89</v>
      </c>
      <c r="G29" s="33">
        <f t="shared" si="6"/>
        <v>-168087.66999999998</v>
      </c>
      <c r="H29" s="33">
        <f t="shared" si="6"/>
        <v>-20736.010000000002</v>
      </c>
      <c r="I29" s="33">
        <f t="shared" si="6"/>
        <v>-15609.380000000001</v>
      </c>
      <c r="J29" s="33">
        <f t="shared" si="6"/>
        <v>-13109.74</v>
      </c>
      <c r="K29" s="33">
        <f t="shared" si="6"/>
        <v>-34409.729999999996</v>
      </c>
      <c r="L29" s="33">
        <f aca="true" t="shared" si="7" ref="L29:L36">SUM(B29:K29)</f>
        <v>-515102.43</v>
      </c>
      <c r="M29"/>
    </row>
    <row r="30" spans="1:13" ht="18.75" customHeight="1">
      <c r="A30" s="27" t="s">
        <v>30</v>
      </c>
      <c r="B30" s="33">
        <f>B31+B32+B33+B34</f>
        <v>-11338.8</v>
      </c>
      <c r="C30" s="33">
        <f aca="true" t="shared" si="8" ref="C30:K30">C31+C32+C33+C34</f>
        <v>-14537.6</v>
      </c>
      <c r="D30" s="33">
        <f t="shared" si="8"/>
        <v>-46807.2</v>
      </c>
      <c r="E30" s="33">
        <f t="shared" si="8"/>
        <v>-34874.4</v>
      </c>
      <c r="F30" s="33">
        <f t="shared" si="8"/>
        <v>-36792.8</v>
      </c>
      <c r="G30" s="33">
        <f t="shared" si="8"/>
        <v>-21260.8</v>
      </c>
      <c r="H30" s="33">
        <f t="shared" si="8"/>
        <v>-10432.4</v>
      </c>
      <c r="I30" s="33">
        <f t="shared" si="8"/>
        <v>-13169.2</v>
      </c>
      <c r="J30" s="33">
        <f t="shared" si="8"/>
        <v>-11149.6</v>
      </c>
      <c r="K30" s="33">
        <f t="shared" si="8"/>
        <v>-30742.8</v>
      </c>
      <c r="L30" s="33">
        <f t="shared" si="7"/>
        <v>-231105.59999999998</v>
      </c>
      <c r="M30"/>
    </row>
    <row r="31" spans="1:13" s="36" customFormat="1" ht="18.75" customHeight="1">
      <c r="A31" s="34" t="s">
        <v>55</v>
      </c>
      <c r="B31" s="33">
        <f>-ROUND((B9)*$E$3,2)</f>
        <v>-11338.8</v>
      </c>
      <c r="C31" s="33">
        <f aca="true" t="shared" si="9" ref="C31:K31">-ROUND((C9)*$E$3,2)</f>
        <v>-14537.6</v>
      </c>
      <c r="D31" s="33">
        <f t="shared" si="9"/>
        <v>-46807.2</v>
      </c>
      <c r="E31" s="33">
        <f t="shared" si="9"/>
        <v>-34874.4</v>
      </c>
      <c r="F31" s="33">
        <f t="shared" si="9"/>
        <v>-36792.8</v>
      </c>
      <c r="G31" s="33">
        <f t="shared" si="9"/>
        <v>-21260.8</v>
      </c>
      <c r="H31" s="33">
        <f t="shared" si="9"/>
        <v>-10432.4</v>
      </c>
      <c r="I31" s="33">
        <f t="shared" si="9"/>
        <v>-13169.2</v>
      </c>
      <c r="J31" s="33">
        <f t="shared" si="9"/>
        <v>-11149.6</v>
      </c>
      <c r="K31" s="33">
        <f t="shared" si="9"/>
        <v>-30742.8</v>
      </c>
      <c r="L31" s="33">
        <f t="shared" si="7"/>
        <v>-231105.59999999998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-94264.66000000002</v>
      </c>
      <c r="C35" s="38">
        <f aca="true" t="shared" si="10" ref="C35:K35">SUM(C36:C47)</f>
        <v>-1813.47</v>
      </c>
      <c r="D35" s="38">
        <f t="shared" si="10"/>
        <v>-6320.46</v>
      </c>
      <c r="E35" s="38">
        <f t="shared" si="10"/>
        <v>-10613.42</v>
      </c>
      <c r="F35" s="38">
        <f t="shared" si="10"/>
        <v>-5787.09</v>
      </c>
      <c r="G35" s="38">
        <f t="shared" si="10"/>
        <v>-146826.87</v>
      </c>
      <c r="H35" s="38">
        <f t="shared" si="10"/>
        <v>-10303.61</v>
      </c>
      <c r="I35" s="38">
        <f t="shared" si="10"/>
        <v>-2440.18</v>
      </c>
      <c r="J35" s="38">
        <f t="shared" si="10"/>
        <v>-1960.14</v>
      </c>
      <c r="K35" s="38">
        <f t="shared" si="10"/>
        <v>-3666.93</v>
      </c>
      <c r="L35" s="33">
        <f t="shared" si="7"/>
        <v>-283996.83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-144000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-144000</v>
      </c>
    </row>
    <row r="46" spans="1:12" ht="18.75" customHeight="1">
      <c r="A46" s="37" t="s">
        <v>74</v>
      </c>
      <c r="B46" s="17">
        <v>-2466.85</v>
      </c>
      <c r="C46" s="17">
        <v>-1813.47</v>
      </c>
      <c r="D46" s="17">
        <v>-6320.46</v>
      </c>
      <c r="E46" s="17">
        <v>-5533.74</v>
      </c>
      <c r="F46" s="17">
        <v>-5787.09</v>
      </c>
      <c r="G46" s="17">
        <v>-2826.87</v>
      </c>
      <c r="H46" s="17">
        <v>-1573.45</v>
      </c>
      <c r="I46" s="17">
        <v>-2440.18</v>
      </c>
      <c r="J46" s="17">
        <v>-1960.14</v>
      </c>
      <c r="K46" s="17">
        <v>-3666.93</v>
      </c>
      <c r="L46" s="30">
        <f t="shared" si="11"/>
        <v>-34389.18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137187.93999999997</v>
      </c>
      <c r="C50" s="41">
        <f>IF(C18+C29+C42+C51&lt;0,0,C18+C29+C51)</f>
        <v>161827.42</v>
      </c>
      <c r="D50" s="41">
        <f>IF(D18+D29+D42+D51&lt;0,0,D18+D29+D51)</f>
        <v>567714.83</v>
      </c>
      <c r="E50" s="41">
        <f>IF(E18+E29+E42+E51&lt;0,0,E18+E29+E51)</f>
        <v>497678.98000000004</v>
      </c>
      <c r="F50" s="41">
        <f>IF(F18+F29+F42+F51&lt;0,0,F18+F29+F51)</f>
        <v>526632.44</v>
      </c>
      <c r="G50" s="41">
        <f>IF(G18+G29+G42+G51&lt;0,0,G18+G29+G51)</f>
        <v>109082.23999999999</v>
      </c>
      <c r="H50" s="41">
        <f>IF(H18+H29+H42+H51&lt;0,0,H18+H29+H51)</f>
        <v>133349.94999999995</v>
      </c>
      <c r="I50" s="41">
        <f>IF(I18+I29+I42+I51&lt;0,0,I18+I29+I51)</f>
        <v>224628.25999999998</v>
      </c>
      <c r="J50" s="41">
        <f>IF(J18+J29+J42+J51&lt;0,0,J18+J29+J51)</f>
        <v>179799.40000000002</v>
      </c>
      <c r="K50" s="41">
        <f>IF(K18+K29+K42+K51&lt;0,0,K18+K29+K51)</f>
        <v>326406.79</v>
      </c>
      <c r="L50" s="42">
        <f>SUM(B50:K50)</f>
        <v>2864308.2499999995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137187.94</v>
      </c>
      <c r="C56" s="41">
        <f aca="true" t="shared" si="12" ref="C56:J56">SUM(C57:C68)</f>
        <v>161827.40999999997</v>
      </c>
      <c r="D56" s="41">
        <f t="shared" si="12"/>
        <v>567714.83</v>
      </c>
      <c r="E56" s="41">
        <f t="shared" si="12"/>
        <v>497678.98</v>
      </c>
      <c r="F56" s="41">
        <f t="shared" si="12"/>
        <v>526632.44</v>
      </c>
      <c r="G56" s="41">
        <f t="shared" si="12"/>
        <v>109082.24</v>
      </c>
      <c r="H56" s="41">
        <f t="shared" si="12"/>
        <v>133349.95</v>
      </c>
      <c r="I56" s="41">
        <f>SUM(I57:I71)</f>
        <v>224628.26</v>
      </c>
      <c r="J56" s="41">
        <f t="shared" si="12"/>
        <v>179799.4</v>
      </c>
      <c r="K56" s="41">
        <f>SUM(K57:K70)</f>
        <v>326406.79</v>
      </c>
      <c r="L56" s="46">
        <f>SUM(B56:K56)</f>
        <v>2864308.2399999998</v>
      </c>
      <c r="M56" s="40"/>
    </row>
    <row r="57" spans="1:13" ht="18.75" customHeight="1">
      <c r="A57" s="47" t="s">
        <v>48</v>
      </c>
      <c r="B57" s="48">
        <v>137187.94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137187.94</v>
      </c>
      <c r="M57" s="40"/>
    </row>
    <row r="58" spans="1:12" ht="18.75" customHeight="1">
      <c r="A58" s="47" t="s">
        <v>58</v>
      </c>
      <c r="B58" s="17">
        <v>0</v>
      </c>
      <c r="C58" s="48">
        <v>141275.33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141275.33</v>
      </c>
    </row>
    <row r="59" spans="1:12" ht="18.75" customHeight="1">
      <c r="A59" s="47" t="s">
        <v>59</v>
      </c>
      <c r="B59" s="17">
        <v>0</v>
      </c>
      <c r="C59" s="48">
        <v>20552.08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20552.08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567714.83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567714.83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497678.98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497678.98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526632.44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526632.44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109082.24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109082.24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133349.95</v>
      </c>
      <c r="I64" s="17">
        <v>0</v>
      </c>
      <c r="J64" s="17">
        <v>0</v>
      </c>
      <c r="K64" s="17">
        <v>0</v>
      </c>
      <c r="L64" s="46">
        <f t="shared" si="13"/>
        <v>133349.95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179799.4</v>
      </c>
      <c r="K66" s="17">
        <v>0</v>
      </c>
      <c r="L66" s="46">
        <f t="shared" si="13"/>
        <v>179799.4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163660.36</v>
      </c>
      <c r="L67" s="46">
        <f t="shared" si="13"/>
        <v>163660.36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162746.43</v>
      </c>
      <c r="L68" s="46">
        <f t="shared" si="13"/>
        <v>162746.43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224628.26</v>
      </c>
      <c r="J71" s="52">
        <v>0</v>
      </c>
      <c r="K71" s="52">
        <v>0</v>
      </c>
      <c r="L71" s="51">
        <f>SUM(B71:K71)</f>
        <v>224628.26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2022-04-28T17:38:51Z</dcterms:modified>
  <cp:category/>
  <cp:version/>
  <cp:contentType/>
  <cp:contentStatus/>
</cp:coreProperties>
</file>