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<sst xmlns="http://schemas.openxmlformats.org/spreadsheetml/2006/main" count="81" uniqueCount="80">
  <si>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</si>
  <si>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</si>
  <si>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</si>
  <si>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</si>
  <si>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</si>
  <si>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</si>
  <si>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</si>
  <si>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</si>
  <si>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</si>
  <si>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</si>
  <si>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</si>
  <si>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</si>
  <si>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</si>
  <si>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</si>
  <si>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</si>
  <si>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</si>
  <si>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</si>
  <si>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</si>
  <si>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</si>
  <si>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</si>
  <si>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</si>
  <si>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</si>
  <si>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</si>
  <si>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</si>
  <si>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</si>
  <si>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</si>
  <si>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</si>
  <si>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</si>
  <si>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</si>
  <si>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</si>
  <si>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</si>
  <si>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</si>
  <si>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</si>
  <si>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</si>
  <si>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</si>
  <si>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</si>
  <si>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</si>
  <si>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</si>
  <si>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</si>
  <si>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</si>
  <si>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</si>
  <si>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</si>
  <si>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</si>
  <si>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</si>
  <si>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</si>
  <si>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</si>
  <si>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</si>
  <si>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</si>
  <si>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</si>
  <si>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</si>
  <si>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</si>
  <si>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</si>
  <si>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</si>
  <si>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</si>
  <si>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</si>
  <si>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</si>
  <si>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</si>
  <si>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</si>
  <si>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</si>
  <si>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</si>
  <si>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</si>
  <si>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</si>
  <si>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</si>
  <si>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</si>
  <si>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</si>
  <si>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</si>
  <si>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</si>
  <si>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</si>
  <si>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</si>
  <si>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</si>
  <si>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19/04/22 - VENCIMENTO 27/04/22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</si>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</sst>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88901</v>
      </c>
      <c r="C7" s="10">
        <f>C8+C11</f>
        <v>103719</v>
      </c>
      <c r="D7" s="10">
        <f aca="true" t="shared" si="0" ref="D7:K7">D8+D11</f>
        <v>306421</v>
      </c>
      <c r="E7" s="10">
        <f t="shared" si="0"/>
        <v>244615</v>
      </c>
      <c r="F7" s="10">
        <f t="shared" si="0"/>
        <v>263780</v>
      </c>
      <c r="G7" s="10">
        <f t="shared" si="0"/>
        <v>143195</v>
      </c>
      <c r="H7" s="10">
        <f t="shared" si="0"/>
        <v>77338</v>
      </c>
      <c r="I7" s="10">
        <f t="shared" si="0"/>
        <v>117130</v>
      </c>
      <c r="J7" s="10">
        <f t="shared" si="0"/>
        <v>125331</v>
      </c>
      <c r="K7" s="10">
        <f t="shared" si="0"/>
        <v>214637</v>
      </c>
      <c r="L7" s="10">
        <f>SUM(B7:K7)</f>
        <v>1685067</v>
      </c>
      <c r="M7" s="11"/>
    </row>
    <row r="8" spans="1:13" ht="17.25" customHeight="1">
      <c r="A8" s="12" t="s">
        <v>18</v>
      </c>
      <c r="B8" s="13">
        <f>B9+B10</f>
        <v>6689</v>
      </c>
      <c r="C8" s="13">
        <f aca="true" t="shared" si="1" ref="C8:K8">C9+C10</f>
        <v>6788</v>
      </c>
      <c r="D8" s="13">
        <f t="shared" si="1"/>
        <v>20592</v>
      </c>
      <c r="E8" s="13">
        <f t="shared" si="1"/>
        <v>14548</v>
      </c>
      <c r="F8" s="13">
        <f t="shared" si="1"/>
        <v>14152</v>
      </c>
      <c r="G8" s="13">
        <f t="shared" si="1"/>
        <v>10609</v>
      </c>
      <c r="H8" s="13">
        <f t="shared" si="1"/>
        <v>5269</v>
      </c>
      <c r="I8" s="13">
        <f t="shared" si="1"/>
        <v>5847</v>
      </c>
      <c r="J8" s="13">
        <f t="shared" si="1"/>
        <v>9120</v>
      </c>
      <c r="K8" s="13">
        <f t="shared" si="1"/>
        <v>12817</v>
      </c>
      <c r="L8" s="13">
        <f>SUM(B8:K8)</f>
        <v>106431</v>
      </c>
      <c r="M8"/>
    </row>
    <row r="9" spans="1:13" ht="17.25" customHeight="1">
      <c r="A9" s="14" t="s">
        <v>19</v>
      </c>
      <c r="B9" s="15">
        <v>6687</v>
      </c>
      <c r="C9" s="15">
        <v>6788</v>
      </c>
      <c r="D9" s="15">
        <v>20592</v>
      </c>
      <c r="E9" s="15">
        <v>14548</v>
      </c>
      <c r="F9" s="15">
        <v>14152</v>
      </c>
      <c r="G9" s="15">
        <v>10609</v>
      </c>
      <c r="H9" s="15">
        <v>5237</v>
      </c>
      <c r="I9" s="15">
        <v>5847</v>
      </c>
      <c r="J9" s="15">
        <v>9120</v>
      </c>
      <c r="K9" s="15">
        <v>12817</v>
      </c>
      <c r="L9" s="13">
        <f>SUM(B9:K9)</f>
        <v>106397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>SUM(B10:K10)</f>
        <v>34</v>
      </c>
      <c r="M10"/>
    </row>
    <row r="11" spans="1:13" ht="17.25" customHeight="1">
      <c r="A11" s="12" t="s">
        <v>21</v>
      </c>
      <c r="B11" s="15">
        <v>82212</v>
      </c>
      <c r="C11" s="15">
        <v>96931</v>
      </c>
      <c r="D11" s="15">
        <v>285829</v>
      </c>
      <c r="E11" s="15">
        <v>230067</v>
      </c>
      <c r="F11" s="15">
        <v>249628</v>
      </c>
      <c r="G11" s="15">
        <v>132586</v>
      </c>
      <c r="H11" s="15">
        <v>72069</v>
      </c>
      <c r="I11" s="15">
        <v>111283</v>
      </c>
      <c r="J11" s="15">
        <v>116211</v>
      </c>
      <c r="K11" s="15">
        <v>201820</v>
      </c>
      <c r="L11" s="13">
        <f>SUM(B11:K11)</f>
        <v>1578636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1.276654237843684</v>
      </c>
      <c r="C16" s="22">
        <v>1.25535565492267</v>
      </c>
      <c r="D16" s="22">
        <v>1.114779110102715</v>
      </c>
      <c r="E16" s="22">
        <v>1.142259763142455</v>
      </c>
      <c r="F16" s="22">
        <v>1.255548022432136</v>
      </c>
      <c r="G16" s="22">
        <v>1.266021450062381</v>
      </c>
      <c r="H16" s="22">
        <v>1.151024617381817</v>
      </c>
      <c r="I16" s="22">
        <v>1.221738537683498</v>
      </c>
      <c r="J16" s="22">
        <v>1.291227951967461</v>
      </c>
      <c r="K16" s="22">
        <v>1.136885116393144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746530.75</v>
      </c>
      <c r="C18" s="25">
        <f aca="true" t="shared" si="2" ref="C18:K18">SUM(C19:C26)</f>
        <v>484984.26999999996</v>
      </c>
      <c r="D18" s="25">
        <f t="shared" si="2"/>
        <v>1525146.4599999997</v>
      </c>
      <c r="E18" s="25">
        <f t="shared" si="2"/>
        <v>1257734.3500000003</v>
      </c>
      <c r="F18" s="25">
        <f t="shared" si="2"/>
        <v>1330730.09</v>
      </c>
      <c r="G18" s="25">
        <f t="shared" si="2"/>
        <v>801482.1499999999</v>
      </c>
      <c r="H18" s="25">
        <f t="shared" si="2"/>
        <v>435178.11999999994</v>
      </c>
      <c r="I18" s="25">
        <f t="shared" si="2"/>
        <v>570183.5399999999</v>
      </c>
      <c r="J18" s="25">
        <f t="shared" si="2"/>
        <v>697726.0400000002</v>
      </c>
      <c r="K18" s="25">
        <f t="shared" si="2"/>
        <v>858815.78</v>
      </c>
      <c r="L18" s="25">
        <f>SUM(B18:K18)</f>
        <v>8708511.55</v>
      </c>
      <c r="M18"/>
    </row>
    <row r="19" spans="1:13" ht="17.25" customHeight="1">
      <c r="A19" s="26" t="s">
        <v>24</v>
      </c>
      <c r="B19" s="60">
        <f>ROUND((B13+B14)*B7,2)</f>
        <v>581083.61</v>
      </c>
      <c r="C19" s="60">
        <f aca="true" t="shared" si="3" ref="C19:K19">ROUND((C13+C14)*C7,2)</f>
        <v>378346.17</v>
      </c>
      <c r="D19" s="60">
        <f t="shared" si="3"/>
        <v>1330357.41</v>
      </c>
      <c r="E19" s="60">
        <f t="shared" si="3"/>
        <v>1075767.85</v>
      </c>
      <c r="F19" s="60">
        <f t="shared" si="3"/>
        <v>1024969.95</v>
      </c>
      <c r="G19" s="60">
        <f t="shared" si="3"/>
        <v>611814.96</v>
      </c>
      <c r="H19" s="60">
        <f t="shared" si="3"/>
        <v>363983.56</v>
      </c>
      <c r="I19" s="60">
        <f t="shared" si="3"/>
        <v>457052.97</v>
      </c>
      <c r="J19" s="60">
        <f t="shared" si="3"/>
        <v>526703.53</v>
      </c>
      <c r="K19" s="60">
        <f t="shared" si="3"/>
        <v>736591.26</v>
      </c>
      <c r="L19" s="33">
        <f>SUM(B19:K19)</f>
        <v>7086671.27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160759.24</v>
      </c>
      <c r="C20" s="33">
        <f t="shared" si="4"/>
        <v>96612.83</v>
      </c>
      <c r="D20" s="33">
        <f t="shared" si="4"/>
        <v>152697.24</v>
      </c>
      <c r="E20" s="33">
        <f t="shared" si="4"/>
        <v>153038.48</v>
      </c>
      <c r="F20" s="33">
        <f t="shared" si="4"/>
        <v>261929.04</v>
      </c>
      <c r="G20" s="33">
        <f t="shared" si="4"/>
        <v>162755.9</v>
      </c>
      <c r="H20" s="33">
        <f t="shared" si="4"/>
        <v>54970.48</v>
      </c>
      <c r="I20" s="33">
        <f t="shared" si="4"/>
        <v>101346.26</v>
      </c>
      <c r="J20" s="33">
        <f t="shared" si="4"/>
        <v>153390.79</v>
      </c>
      <c r="K20" s="33">
        <f t="shared" si="4"/>
        <v>100828.38</v>
      </c>
      <c r="L20" s="33">
        <f aca="true" t="shared" si="5" ref="L19:L26">SUM(B20:K20)</f>
        <v>1398328.6400000001</v>
      </c>
      <c r="M20"/>
    </row>
    <row r="21" spans="1:13" ht="17.25" customHeight="1">
      <c r="A21" s="27" t="s">
        <v>26</v>
      </c>
      <c r="B21" s="33">
        <v>2166.87</v>
      </c>
      <c r="C21" s="33">
        <v>7810.41</v>
      </c>
      <c r="D21" s="33">
        <v>36822.14</v>
      </c>
      <c r="E21" s="33">
        <v>24109.31</v>
      </c>
      <c r="F21" s="33">
        <v>40409.62</v>
      </c>
      <c r="G21" s="33">
        <v>25816.07</v>
      </c>
      <c r="H21" s="33">
        <v>14086.6</v>
      </c>
      <c r="I21" s="33">
        <v>9453.39</v>
      </c>
      <c r="J21" s="33">
        <v>13604.43</v>
      </c>
      <c r="K21" s="33">
        <v>17096.73</v>
      </c>
      <c r="L21" s="33">
        <f t="shared" si="5"/>
        <v>191375.57000000004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577.91</v>
      </c>
      <c r="C24" s="33">
        <v>376.48</v>
      </c>
      <c r="D24" s="33">
        <v>1179.81</v>
      </c>
      <c r="E24" s="33">
        <v>973.58</v>
      </c>
      <c r="F24" s="33">
        <v>1031.13</v>
      </c>
      <c r="G24" s="33">
        <v>621.08</v>
      </c>
      <c r="H24" s="33">
        <v>338.12</v>
      </c>
      <c r="I24" s="33">
        <v>441.23</v>
      </c>
      <c r="J24" s="33">
        <v>539.55</v>
      </c>
      <c r="K24" s="33">
        <v>664.24</v>
      </c>
      <c r="L24" s="33">
        <f t="shared" si="5"/>
        <v>6743.13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-124434.18000000002</v>
      </c>
      <c r="C29" s="33">
        <f t="shared" si="6"/>
        <v>-31960.690000000002</v>
      </c>
      <c r="D29" s="33">
        <f t="shared" si="6"/>
        <v>-97165.28</v>
      </c>
      <c r="E29" s="33">
        <f t="shared" si="6"/>
        <v>-1064504.61</v>
      </c>
      <c r="F29" s="33">
        <f t="shared" si="6"/>
        <v>-68002.55</v>
      </c>
      <c r="G29" s="33">
        <f t="shared" si="6"/>
        <v>-635133.19</v>
      </c>
      <c r="H29" s="33">
        <f t="shared" si="6"/>
        <v>-33653.1</v>
      </c>
      <c r="I29" s="33">
        <f t="shared" si="6"/>
        <v>-40116.200000000004</v>
      </c>
      <c r="J29" s="33">
        <f t="shared" si="6"/>
        <v>-43128.22</v>
      </c>
      <c r="K29" s="33">
        <f t="shared" si="6"/>
        <v>-60088.4</v>
      </c>
      <c r="L29" s="33">
        <f aca="true" t="shared" si="7" ref="L29:L36">SUM(B29:K29)</f>
        <v>-2198186.4200000004</v>
      </c>
      <c r="M29"/>
    </row>
    <row r="30" spans="1:13" ht="18.75" customHeight="1">
      <c r="A30" s="27" t="s">
        <v>30</v>
      </c>
      <c r="B30" s="33">
        <f>B31+B32+B33+B34</f>
        <v>-29422.8</v>
      </c>
      <c r="C30" s="33">
        <f aca="true" t="shared" si="8" ref="C30:K30">C31+C32+C33+C34</f>
        <v>-29867.2</v>
      </c>
      <c r="D30" s="33">
        <f t="shared" si="8"/>
        <v>-90604.8</v>
      </c>
      <c r="E30" s="33">
        <f t="shared" si="8"/>
        <v>-64011.2</v>
      </c>
      <c r="F30" s="33">
        <f t="shared" si="8"/>
        <v>-62268.8</v>
      </c>
      <c r="G30" s="33">
        <f t="shared" si="8"/>
        <v>-46679.6</v>
      </c>
      <c r="H30" s="33">
        <f t="shared" si="8"/>
        <v>-23042.8</v>
      </c>
      <c r="I30" s="33">
        <f t="shared" si="8"/>
        <v>-37662.69</v>
      </c>
      <c r="J30" s="33">
        <f t="shared" si="8"/>
        <v>-40128</v>
      </c>
      <c r="K30" s="33">
        <f t="shared" si="8"/>
        <v>-56394.8</v>
      </c>
      <c r="L30" s="33">
        <f t="shared" si="7"/>
        <v>-480082.68999999994</v>
      </c>
      <c r="M30"/>
    </row>
    <row r="31" spans="1:13" s="36" customFormat="1" ht="18.75" customHeight="1">
      <c r="A31" s="34" t="s">
        <v>55</v>
      </c>
      <c r="B31" s="33">
        <f>-ROUND((B9)*$E$3,2)</f>
        <v>-29422.8</v>
      </c>
      <c r="C31" s="33">
        <f aca="true" t="shared" si="9" ref="C31:K31">-ROUND((C9)*$E$3,2)</f>
        <v>-29867.2</v>
      </c>
      <c r="D31" s="33">
        <f t="shared" si="9"/>
        <v>-90604.8</v>
      </c>
      <c r="E31" s="33">
        <f t="shared" si="9"/>
        <v>-64011.2</v>
      </c>
      <c r="F31" s="33">
        <f t="shared" si="9"/>
        <v>-62268.8</v>
      </c>
      <c r="G31" s="33">
        <f t="shared" si="9"/>
        <v>-46679.6</v>
      </c>
      <c r="H31" s="33">
        <f t="shared" si="9"/>
        <v>-23042.8</v>
      </c>
      <c r="I31" s="33">
        <f t="shared" si="9"/>
        <v>-25726.8</v>
      </c>
      <c r="J31" s="33">
        <f t="shared" si="9"/>
        <v>-40128</v>
      </c>
      <c r="K31" s="33">
        <f t="shared" si="9"/>
        <v>-56394.8</v>
      </c>
      <c r="L31" s="33">
        <f t="shared" si="7"/>
        <v>-468146.79999999993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-11935.89</v>
      </c>
      <c r="J34" s="17">
        <v>0</v>
      </c>
      <c r="K34" s="17">
        <v>0</v>
      </c>
      <c r="L34" s="33">
        <f t="shared" si="7"/>
        <v>-11935.89</v>
      </c>
      <c r="M34"/>
    </row>
    <row r="35" spans="1:13" s="36" customFormat="1" ht="18.75" customHeight="1">
      <c r="A35" s="27" t="s">
        <v>34</v>
      </c>
      <c r="B35" s="38">
        <f>SUM(B36:B47)</f>
        <v>-95011.38000000002</v>
      </c>
      <c r="C35" s="38">
        <f aca="true" t="shared" si="10" ref="C35:K35">SUM(C36:C47)</f>
        <v>-2093.49</v>
      </c>
      <c r="D35" s="38">
        <f t="shared" si="10"/>
        <v>-6560.48</v>
      </c>
      <c r="E35" s="38">
        <f t="shared" si="10"/>
        <v>-1000493.41</v>
      </c>
      <c r="F35" s="38">
        <f t="shared" si="10"/>
        <v>-5733.75</v>
      </c>
      <c r="G35" s="38">
        <f t="shared" si="10"/>
        <v>-588453.59</v>
      </c>
      <c r="H35" s="38">
        <f t="shared" si="10"/>
        <v>-10610.3</v>
      </c>
      <c r="I35" s="38">
        <f t="shared" si="10"/>
        <v>-2453.51</v>
      </c>
      <c r="J35" s="38">
        <f t="shared" si="10"/>
        <v>-3000.22</v>
      </c>
      <c r="K35" s="38">
        <f t="shared" si="10"/>
        <v>-3693.6</v>
      </c>
      <c r="L35" s="33">
        <f t="shared" si="7"/>
        <v>-1718103.7300000002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-3213.57</v>
      </c>
      <c r="C46" s="17">
        <v>-2093.49</v>
      </c>
      <c r="D46" s="17">
        <v>-6560.48</v>
      </c>
      <c r="E46" s="17">
        <v>-5413.73</v>
      </c>
      <c r="F46" s="17">
        <v>-5733.75</v>
      </c>
      <c r="G46" s="17">
        <v>-3453.59</v>
      </c>
      <c r="H46" s="17">
        <v>-1880.14</v>
      </c>
      <c r="I46" s="17">
        <v>-2453.51</v>
      </c>
      <c r="J46" s="17">
        <v>-3000.22</v>
      </c>
      <c r="K46" s="17">
        <v>-3693.6</v>
      </c>
      <c r="L46" s="30">
        <f t="shared" si="11"/>
        <v>-37496.079999999994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622096.57</v>
      </c>
      <c r="C50" s="41">
        <f>IF(C18+C29+C42+C51&lt;0,0,C18+C29+C51)</f>
        <v>453023.57999999996</v>
      </c>
      <c r="D50" s="41">
        <f>IF(D18+D29+D42+D51&lt;0,0,D18+D29+D51)</f>
        <v>1427981.1799999997</v>
      </c>
      <c r="E50" s="41">
        <f>IF(E18+E29+E42+E51&lt;0,0,E18+E29+E51)</f>
        <v>193229.74000000022</v>
      </c>
      <c r="F50" s="41">
        <f>IF(F18+F29+F42+F51&lt;0,0,F18+F29+F51)</f>
        <v>1262727.54</v>
      </c>
      <c r="G50" s="41">
        <f>IF(G18+G29+G42+G51&lt;0,0,G18+G29+G51)</f>
        <v>166348.95999999996</v>
      </c>
      <c r="H50" s="41">
        <f>IF(H18+H29+H42+H51&lt;0,0,H18+H29+H51)</f>
        <v>401525.01999999996</v>
      </c>
      <c r="I50" s="41">
        <f>IF(I18+I29+I42+I51&lt;0,0,I18+I29+I51)</f>
        <v>530067.34</v>
      </c>
      <c r="J50" s="41">
        <f>IF(J18+J29+J42+J51&lt;0,0,J18+J29+J51)</f>
        <v>654597.8200000002</v>
      </c>
      <c r="K50" s="41">
        <f>IF(K18+K29+K42+K51&lt;0,0,K18+K29+K51)</f>
        <v>798727.38</v>
      </c>
      <c r="L50" s="42">
        <f>SUM(B50:K50)</f>
        <v>6510325.13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622096.57</v>
      </c>
      <c r="C56" s="41">
        <f aca="true" t="shared" si="12" ref="C56:J56">SUM(C57:C68)</f>
        <v>453023.57999999996</v>
      </c>
      <c r="D56" s="41">
        <f t="shared" si="12"/>
        <v>1427981.18</v>
      </c>
      <c r="E56" s="41">
        <f t="shared" si="12"/>
        <v>193229.74</v>
      </c>
      <c r="F56" s="41">
        <f t="shared" si="12"/>
        <v>1262727.54</v>
      </c>
      <c r="G56" s="41">
        <f t="shared" si="12"/>
        <v>166348.96</v>
      </c>
      <c r="H56" s="41">
        <f t="shared" si="12"/>
        <v>401525.02</v>
      </c>
      <c r="I56" s="41">
        <f>SUM(I57:I71)</f>
        <v>530067.34</v>
      </c>
      <c r="J56" s="41">
        <f t="shared" si="12"/>
        <v>654597.82</v>
      </c>
      <c r="K56" s="41">
        <f>SUM(K57:K70)</f>
        <v>798727.37</v>
      </c>
      <c r="L56" s="46">
        <f>SUM(B56:K56)</f>
        <v>6510325.12</v>
      </c>
      <c r="M56" s="40"/>
    </row>
    <row r="57" spans="1:13" ht="18.75" customHeight="1">
      <c r="A57" s="47" t="s">
        <v>48</v>
      </c>
      <c r="B57" s="48">
        <v>622096.57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622096.57</v>
      </c>
      <c r="M57" s="40"/>
    </row>
    <row r="58" spans="1:12" ht="18.75" customHeight="1">
      <c r="A58" s="47" t="s">
        <v>58</v>
      </c>
      <c r="B58" s="17">
        <v>0</v>
      </c>
      <c r="C58" s="48">
        <v>395987.91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395987.91</v>
      </c>
    </row>
    <row r="59" spans="1:12" ht="18.75" customHeight="1">
      <c r="A59" s="47" t="s">
        <v>59</v>
      </c>
      <c r="B59" s="17">
        <v>0</v>
      </c>
      <c r="C59" s="48">
        <v>57035.67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57035.67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1427981.18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1427981.18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193229.74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193229.74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1262727.54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1262727.54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166348.96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166348.96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401525.02</v>
      </c>
      <c r="I64" s="17">
        <v>0</v>
      </c>
      <c r="J64" s="17">
        <v>0</v>
      </c>
      <c r="K64" s="17">
        <v>0</v>
      </c>
      <c r="L64" s="46">
        <f t="shared" si="13"/>
        <v>401525.02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654597.82</v>
      </c>
      <c r="K66" s="17">
        <v>0</v>
      </c>
      <c r="L66" s="46">
        <f t="shared" si="13"/>
        <v>654597.82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457750.66</v>
      </c>
      <c r="L67" s="46">
        <f t="shared" si="13"/>
        <v>457750.66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340976.71</v>
      </c>
      <c r="L68" s="46">
        <f t="shared" si="13"/>
        <v>340976.71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530067.34</v>
      </c>
      <c r="J71" s="52">
        <v>0</v>
      </c>
      <c r="K71" s="52">
        <v>0</v>
      </c>
      <c r="L71" s="51">
        <f>SUM(B71:K71)</f>
        <v>530067.34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2022-04-26T15:00:31Z</dcterms:modified>
  <cp:category/>
  <cp:version/>
  <cp:contentType/>
  <cp:contentStatus/>
</cp:coreProperties>
</file>