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<sst xmlns="http://schemas.openxmlformats.org/spreadsheetml/2006/main" count="81" uniqueCount="80">
  <si>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</si>
  <si>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</si>
  <si>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</si>
  <si>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</si>
  <si>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</si>
  <si>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</si>
  <si>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</si>
  <si>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</si>
  <si>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</si>
  <si>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</si>
  <si>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</si>
  <si>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</si>
  <si>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</si>
  <si>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</si>
  <si>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</si>
  <si>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</si>
  <si>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</si>
  <si>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</si>
  <si>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</si>
  <si>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</si>
  <si>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</si>
  <si>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</si>
  <si>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</si>
  <si>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</si>
  <si>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</si>
  <si>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</si>
  <si>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</si>
  <si>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</si>
  <si>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</si>
  <si>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</si>
  <si>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</si>
  <si>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</si>
  <si>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</si>
  <si>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</si>
  <si>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</si>
  <si>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</si>
  <si>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</si>
  <si>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</si>
  <si>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</si>
  <si>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</si>
  <si>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</si>
  <si>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</si>
  <si>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</si>
  <si>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</si>
  <si>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</si>
  <si>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</si>
  <si>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</si>
  <si>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</si>
  <si>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</si>
  <si>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</si>
  <si>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</si>
  <si>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</si>
  <si>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</si>
  <si>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</si>
  <si>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</si>
  <si>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</si>
  <si>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</si>
  <si>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</si>
  <si>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</si>
  <si>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</si>
  <si>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</si>
  <si>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</si>
  <si>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</si>
  <si>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</si>
  <si>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</si>
  <si>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</si>
  <si>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</si>
  <si>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</si>
  <si>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</si>
  <si>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</si>
  <si>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18/04/22 - VENCIMENTO 26/04/22</t>
  </si>
  <si>
    <t>5.2.9. Ajuste de Cronograma (+)</t>
  </si>
  <si>
    <t>5.2.10. Ajuste de Cronograma (-)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</si>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</sst>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86021</v>
      </c>
      <c r="C7" s="10">
        <f>C8+C11</f>
        <v>97978</v>
      </c>
      <c r="D7" s="10">
        <f aca="true" t="shared" si="0" ref="D7:K7">D8+D11</f>
        <v>291685</v>
      </c>
      <c r="E7" s="10">
        <f t="shared" si="0"/>
        <v>235051</v>
      </c>
      <c r="F7" s="10">
        <f t="shared" si="0"/>
        <v>255771</v>
      </c>
      <c r="G7" s="10">
        <f t="shared" si="0"/>
        <v>136170</v>
      </c>
      <c r="H7" s="10">
        <f t="shared" si="0"/>
        <v>74557</v>
      </c>
      <c r="I7" s="10">
        <f t="shared" si="0"/>
        <v>112175</v>
      </c>
      <c r="J7" s="10">
        <f t="shared" si="0"/>
        <v>119817</v>
      </c>
      <c r="K7" s="10">
        <f t="shared" si="0"/>
        <v>205398</v>
      </c>
      <c r="L7" s="10">
        <f>SUM(B7:K7)</f>
        <v>1614623</v>
      </c>
      <c r="M7" s="11"/>
    </row>
    <row r="8" spans="1:13" ht="17.25" customHeight="1">
      <c r="A8" s="12" t="s">
        <v>18</v>
      </c>
      <c r="B8" s="13">
        <f>B9+B10</f>
        <v>6478</v>
      </c>
      <c r="C8" s="13">
        <f aca="true" t="shared" si="1" ref="C8:K8">C9+C10</f>
        <v>6819</v>
      </c>
      <c r="D8" s="13">
        <f t="shared" si="1"/>
        <v>21226</v>
      </c>
      <c r="E8" s="13">
        <f t="shared" si="1"/>
        <v>14850</v>
      </c>
      <c r="F8" s="13">
        <f t="shared" si="1"/>
        <v>14854</v>
      </c>
      <c r="G8" s="13">
        <f t="shared" si="1"/>
        <v>10371</v>
      </c>
      <c r="H8" s="13">
        <f t="shared" si="1"/>
        <v>5205</v>
      </c>
      <c r="I8" s="13">
        <f t="shared" si="1"/>
        <v>5973</v>
      </c>
      <c r="J8" s="13">
        <f t="shared" si="1"/>
        <v>8676</v>
      </c>
      <c r="K8" s="13">
        <f t="shared" si="1"/>
        <v>13133</v>
      </c>
      <c r="L8" s="13">
        <f>SUM(B8:K8)</f>
        <v>107585</v>
      </c>
      <c r="M8"/>
    </row>
    <row r="9" spans="1:13" ht="17.25" customHeight="1">
      <c r="A9" s="14" t="s">
        <v>19</v>
      </c>
      <c r="B9" s="15">
        <v>6477</v>
      </c>
      <c r="C9" s="15">
        <v>6819</v>
      </c>
      <c r="D9" s="15">
        <v>21226</v>
      </c>
      <c r="E9" s="15">
        <v>14850</v>
      </c>
      <c r="F9" s="15">
        <v>14854</v>
      </c>
      <c r="G9" s="15">
        <v>10371</v>
      </c>
      <c r="H9" s="15">
        <v>5168</v>
      </c>
      <c r="I9" s="15">
        <v>5973</v>
      </c>
      <c r="J9" s="15">
        <v>8676</v>
      </c>
      <c r="K9" s="15">
        <v>13133</v>
      </c>
      <c r="L9" s="13">
        <f>SUM(B9:K9)</f>
        <v>107547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37</v>
      </c>
      <c r="I10" s="15">
        <v>0</v>
      </c>
      <c r="J10" s="15">
        <v>0</v>
      </c>
      <c r="K10" s="15">
        <v>0</v>
      </c>
      <c r="L10" s="13">
        <f>SUM(B10:K10)</f>
        <v>38</v>
      </c>
      <c r="M10"/>
    </row>
    <row r="11" spans="1:13" ht="17.25" customHeight="1">
      <c r="A11" s="12" t="s">
        <v>21</v>
      </c>
      <c r="B11" s="15">
        <v>79543</v>
      </c>
      <c r="C11" s="15">
        <v>91159</v>
      </c>
      <c r="D11" s="15">
        <v>270459</v>
      </c>
      <c r="E11" s="15">
        <v>220201</v>
      </c>
      <c r="F11" s="15">
        <v>240917</v>
      </c>
      <c r="G11" s="15">
        <v>125799</v>
      </c>
      <c r="H11" s="15">
        <v>69352</v>
      </c>
      <c r="I11" s="15">
        <v>106202</v>
      </c>
      <c r="J11" s="15">
        <v>111141</v>
      </c>
      <c r="K11" s="15">
        <v>192265</v>
      </c>
      <c r="L11" s="13">
        <f>SUM(B11:K11)</f>
        <v>1507038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1.319774851047684</v>
      </c>
      <c r="C16" s="22">
        <v>1.32311883328844</v>
      </c>
      <c r="D16" s="22">
        <v>1.155726865554751</v>
      </c>
      <c r="E16" s="22">
        <v>1.178221172642883</v>
      </c>
      <c r="F16" s="22">
        <v>1.289130903018744</v>
      </c>
      <c r="G16" s="22">
        <v>1.318381470734985</v>
      </c>
      <c r="H16" s="22">
        <v>1.193640806128982</v>
      </c>
      <c r="I16" s="22">
        <v>1.268666477063508</v>
      </c>
      <c r="J16" s="22">
        <v>1.340288435982451</v>
      </c>
      <c r="K16" s="22">
        <v>1.183354546617008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746902.27</v>
      </c>
      <c r="C18" s="25">
        <f aca="true" t="shared" si="2" ref="C18:K18">SUM(C19:C26)</f>
        <v>483013.56</v>
      </c>
      <c r="D18" s="25">
        <f t="shared" si="2"/>
        <v>1505961.1400000001</v>
      </c>
      <c r="E18" s="25">
        <f t="shared" si="2"/>
        <v>1246863.8400000003</v>
      </c>
      <c r="F18" s="25">
        <f t="shared" si="2"/>
        <v>1324515.1400000001</v>
      </c>
      <c r="G18" s="25">
        <f t="shared" si="2"/>
        <v>793548.4700000001</v>
      </c>
      <c r="H18" s="25">
        <f t="shared" si="2"/>
        <v>435404.4</v>
      </c>
      <c r="I18" s="25">
        <f t="shared" si="2"/>
        <v>567255.1399999999</v>
      </c>
      <c r="J18" s="25">
        <f t="shared" si="2"/>
        <v>692911.3499999999</v>
      </c>
      <c r="K18" s="25">
        <f t="shared" si="2"/>
        <v>855527.25</v>
      </c>
      <c r="L18" s="25">
        <f>SUM(B18:K18)</f>
        <v>8651902.56</v>
      </c>
      <c r="M18"/>
    </row>
    <row r="19" spans="1:13" ht="17.25" customHeight="1">
      <c r="A19" s="26" t="s">
        <v>24</v>
      </c>
      <c r="B19" s="60">
        <f>ROUND((B13+B14)*B7,2)</f>
        <v>562259.06</v>
      </c>
      <c r="C19" s="60">
        <f aca="true" t="shared" si="3" ref="C19:K19">ROUND((C13+C14)*C7,2)</f>
        <v>357404.15</v>
      </c>
      <c r="D19" s="60">
        <f t="shared" si="3"/>
        <v>1266379.6</v>
      </c>
      <c r="E19" s="60">
        <f t="shared" si="3"/>
        <v>1033707.29</v>
      </c>
      <c r="F19" s="60">
        <f t="shared" si="3"/>
        <v>993849.37</v>
      </c>
      <c r="G19" s="60">
        <f t="shared" si="3"/>
        <v>581799.94</v>
      </c>
      <c r="H19" s="60">
        <f t="shared" si="3"/>
        <v>350895.06</v>
      </c>
      <c r="I19" s="60">
        <f t="shared" si="3"/>
        <v>437718.07</v>
      </c>
      <c r="J19" s="60">
        <f t="shared" si="3"/>
        <v>503530.94</v>
      </c>
      <c r="K19" s="60">
        <f t="shared" si="3"/>
        <v>704884.86</v>
      </c>
      <c r="L19" s="33">
        <f>SUM(B19:K19)</f>
        <v>6792428.340000001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179796.31</v>
      </c>
      <c r="C20" s="33">
        <f t="shared" si="4"/>
        <v>115484.01</v>
      </c>
      <c r="D20" s="33">
        <f t="shared" si="4"/>
        <v>197209.33</v>
      </c>
      <c r="E20" s="33">
        <f t="shared" si="4"/>
        <v>184228.53</v>
      </c>
      <c r="F20" s="33">
        <f t="shared" si="4"/>
        <v>287352.57</v>
      </c>
      <c r="G20" s="33">
        <f t="shared" si="4"/>
        <v>185234.32</v>
      </c>
      <c r="H20" s="33">
        <f t="shared" si="4"/>
        <v>67947.6</v>
      </c>
      <c r="I20" s="33">
        <f t="shared" si="4"/>
        <v>117600.17</v>
      </c>
      <c r="J20" s="33">
        <f t="shared" si="4"/>
        <v>171345.76</v>
      </c>
      <c r="K20" s="33">
        <f t="shared" si="4"/>
        <v>129243.84</v>
      </c>
      <c r="L20" s="33">
        <f aca="true" t="shared" si="5" ref="L19:L26">SUM(B20:K20)</f>
        <v>1635442.4400000002</v>
      </c>
      <c r="M20"/>
    </row>
    <row r="21" spans="1:13" ht="17.25" customHeight="1">
      <c r="A21" s="27" t="s">
        <v>26</v>
      </c>
      <c r="B21" s="33">
        <v>2321.07</v>
      </c>
      <c r="C21" s="33">
        <v>7910.54</v>
      </c>
      <c r="D21" s="33">
        <v>37107.34</v>
      </c>
      <c r="E21" s="33">
        <v>24109.31</v>
      </c>
      <c r="F21" s="33">
        <v>39889.32</v>
      </c>
      <c r="G21" s="33">
        <v>25421.39</v>
      </c>
      <c r="H21" s="33">
        <v>14421.87</v>
      </c>
      <c r="I21" s="33">
        <v>9603.58</v>
      </c>
      <c r="J21" s="33">
        <v>14004.97</v>
      </c>
      <c r="K21" s="33">
        <v>17096.74</v>
      </c>
      <c r="L21" s="33">
        <f t="shared" si="5"/>
        <v>191886.12999999995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582.71</v>
      </c>
      <c r="C24" s="33">
        <v>376.48</v>
      </c>
      <c r="D24" s="33">
        <v>1175.01</v>
      </c>
      <c r="E24" s="33">
        <v>973.58</v>
      </c>
      <c r="F24" s="33">
        <v>1033.53</v>
      </c>
      <c r="G24" s="33">
        <v>618.68</v>
      </c>
      <c r="H24" s="33">
        <v>340.51</v>
      </c>
      <c r="I24" s="33">
        <v>443.63</v>
      </c>
      <c r="J24" s="33">
        <v>541.94</v>
      </c>
      <c r="K24" s="33">
        <v>666.64</v>
      </c>
      <c r="L24" s="33">
        <f t="shared" si="5"/>
        <v>6752.71</v>
      </c>
      <c r="M24"/>
    </row>
    <row r="25" spans="1:13" ht="17.25" customHeight="1">
      <c r="A25" s="27" t="s">
        <v>77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</v>
      </c>
      <c r="K25" s="33">
        <v>400.89</v>
      </c>
      <c r="L25" s="33">
        <f t="shared" si="5"/>
        <v>3817.96</v>
      </c>
      <c r="M25"/>
    </row>
    <row r="26" spans="1:13" ht="17.25" customHeight="1">
      <c r="A26" s="27" t="s">
        <v>78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-123536.85000000002</v>
      </c>
      <c r="C29" s="33">
        <f t="shared" si="6"/>
        <v>-32097.089999999997</v>
      </c>
      <c r="D29" s="33">
        <f t="shared" si="6"/>
        <v>-99928.20999999999</v>
      </c>
      <c r="E29" s="33">
        <f t="shared" si="6"/>
        <v>221166.59000000008</v>
      </c>
      <c r="F29" s="33">
        <f t="shared" si="6"/>
        <v>-71104.69</v>
      </c>
      <c r="G29" s="33">
        <f t="shared" si="6"/>
        <v>103927.35</v>
      </c>
      <c r="H29" s="33">
        <f t="shared" si="6"/>
        <v>-33362.83</v>
      </c>
      <c r="I29" s="33">
        <f t="shared" si="6"/>
        <v>-67930.6</v>
      </c>
      <c r="J29" s="33">
        <f t="shared" si="6"/>
        <v>-41187.950000000004</v>
      </c>
      <c r="K29" s="33">
        <f t="shared" si="6"/>
        <v>-61492.14</v>
      </c>
      <c r="L29" s="33">
        <f aca="true" t="shared" si="7" ref="L29:L36">SUM(B29:K29)</f>
        <v>-205546.41999999993</v>
      </c>
      <c r="M29"/>
    </row>
    <row r="30" spans="1:13" ht="18.75" customHeight="1">
      <c r="A30" s="27" t="s">
        <v>30</v>
      </c>
      <c r="B30" s="33">
        <f>B31+B32+B33+B34</f>
        <v>-28498.8</v>
      </c>
      <c r="C30" s="33">
        <f aca="true" t="shared" si="8" ref="C30:K30">C31+C32+C33+C34</f>
        <v>-30003.6</v>
      </c>
      <c r="D30" s="33">
        <f t="shared" si="8"/>
        <v>-93394.4</v>
      </c>
      <c r="E30" s="33">
        <f t="shared" si="8"/>
        <v>-65340</v>
      </c>
      <c r="F30" s="33">
        <f t="shared" si="8"/>
        <v>-65357.6</v>
      </c>
      <c r="G30" s="33">
        <f t="shared" si="8"/>
        <v>-45632.4</v>
      </c>
      <c r="H30" s="33">
        <f t="shared" si="8"/>
        <v>-22739.2</v>
      </c>
      <c r="I30" s="33">
        <f t="shared" si="8"/>
        <v>-65463.75</v>
      </c>
      <c r="J30" s="33">
        <f t="shared" si="8"/>
        <v>-38174.4</v>
      </c>
      <c r="K30" s="33">
        <f t="shared" si="8"/>
        <v>-57785.2</v>
      </c>
      <c r="L30" s="33">
        <f t="shared" si="7"/>
        <v>-512389.35000000003</v>
      </c>
      <c r="M30"/>
    </row>
    <row r="31" spans="1:13" s="36" customFormat="1" ht="18.75" customHeight="1">
      <c r="A31" s="34" t="s">
        <v>55</v>
      </c>
      <c r="B31" s="33">
        <f>-ROUND((B9)*$E$3,2)</f>
        <v>-28498.8</v>
      </c>
      <c r="C31" s="33">
        <f aca="true" t="shared" si="9" ref="C31:K31">-ROUND((C9)*$E$3,2)</f>
        <v>-30003.6</v>
      </c>
      <c r="D31" s="33">
        <f t="shared" si="9"/>
        <v>-93394.4</v>
      </c>
      <c r="E31" s="33">
        <f t="shared" si="9"/>
        <v>-65340</v>
      </c>
      <c r="F31" s="33">
        <f t="shared" si="9"/>
        <v>-65357.6</v>
      </c>
      <c r="G31" s="33">
        <f t="shared" si="9"/>
        <v>-45632.4</v>
      </c>
      <c r="H31" s="33">
        <f t="shared" si="9"/>
        <v>-22739.2</v>
      </c>
      <c r="I31" s="33">
        <f t="shared" si="9"/>
        <v>-26281.2</v>
      </c>
      <c r="J31" s="33">
        <f t="shared" si="9"/>
        <v>-38174.4</v>
      </c>
      <c r="K31" s="33">
        <f t="shared" si="9"/>
        <v>-57785.2</v>
      </c>
      <c r="L31" s="33">
        <f t="shared" si="7"/>
        <v>-473206.80000000005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-28.15</v>
      </c>
      <c r="J33" s="17">
        <v>0</v>
      </c>
      <c r="K33" s="17">
        <v>0</v>
      </c>
      <c r="L33" s="33">
        <f t="shared" si="7"/>
        <v>-28.15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-39154.4</v>
      </c>
      <c r="J34" s="17">
        <v>0</v>
      </c>
      <c r="K34" s="17">
        <v>0</v>
      </c>
      <c r="L34" s="33">
        <f t="shared" si="7"/>
        <v>-39154.4</v>
      </c>
      <c r="M34"/>
    </row>
    <row r="35" spans="1:13" s="36" customFormat="1" ht="18.75" customHeight="1">
      <c r="A35" s="27" t="s">
        <v>34</v>
      </c>
      <c r="B35" s="38">
        <f>SUM(B36:B47)</f>
        <v>-95038.05000000002</v>
      </c>
      <c r="C35" s="38">
        <f aca="true" t="shared" si="10" ref="C35:K35">SUM(C36:C47)</f>
        <v>-2093.49</v>
      </c>
      <c r="D35" s="38">
        <f t="shared" si="10"/>
        <v>-6533.81</v>
      </c>
      <c r="E35" s="38">
        <f t="shared" si="10"/>
        <v>286506.5900000001</v>
      </c>
      <c r="F35" s="38">
        <f t="shared" si="10"/>
        <v>-5747.09</v>
      </c>
      <c r="G35" s="38">
        <f t="shared" si="10"/>
        <v>149559.75</v>
      </c>
      <c r="H35" s="38">
        <f t="shared" si="10"/>
        <v>-10623.63</v>
      </c>
      <c r="I35" s="38">
        <f t="shared" si="10"/>
        <v>-2466.85</v>
      </c>
      <c r="J35" s="38">
        <f t="shared" si="10"/>
        <v>-3013.55</v>
      </c>
      <c r="K35" s="38">
        <f t="shared" si="10"/>
        <v>-3706.94</v>
      </c>
      <c r="L35" s="33">
        <f t="shared" si="7"/>
        <v>306842.93000000005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1287000</v>
      </c>
      <c r="F44" s="17">
        <v>0</v>
      </c>
      <c r="G44" s="17">
        <v>738000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2025000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73</v>
      </c>
      <c r="B46" s="17">
        <v>-3240.24</v>
      </c>
      <c r="C46" s="17">
        <v>-2093.49</v>
      </c>
      <c r="D46" s="17">
        <v>-6533.81</v>
      </c>
      <c r="E46" s="17">
        <v>-5413.73</v>
      </c>
      <c r="F46" s="17">
        <v>-5747.09</v>
      </c>
      <c r="G46" s="17">
        <v>-3440.25</v>
      </c>
      <c r="H46" s="17">
        <v>-1893.47</v>
      </c>
      <c r="I46" s="17">
        <v>-2466.85</v>
      </c>
      <c r="J46" s="17">
        <v>-3013.55</v>
      </c>
      <c r="K46" s="17">
        <v>-3706.94</v>
      </c>
      <c r="L46" s="30">
        <f t="shared" si="11"/>
        <v>-37549.420000000006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623365.42</v>
      </c>
      <c r="C50" s="41">
        <f>IF(C18+C29+C42+C51&lt;0,0,C18+C29+C51)</f>
        <v>450916.47</v>
      </c>
      <c r="D50" s="41">
        <f>IF(D18+D29+D42+D51&lt;0,0,D18+D29+D51)</f>
        <v>1406032.9300000002</v>
      </c>
      <c r="E50" s="41">
        <f>IF(E18+E29+E42+E51&lt;0,0,E18+E29+E51)</f>
        <v>1468030.4300000004</v>
      </c>
      <c r="F50" s="41">
        <f>IF(F18+F29+F42+F51&lt;0,0,F18+F29+F51)</f>
        <v>1253410.4500000002</v>
      </c>
      <c r="G50" s="41">
        <f>IF(G18+G29+G42+G51&lt;0,0,G18+G29+G51)</f>
        <v>897475.8200000001</v>
      </c>
      <c r="H50" s="41">
        <f>IF(H18+H29+H42+H51&lt;0,0,H18+H29+H51)</f>
        <v>402041.57</v>
      </c>
      <c r="I50" s="41">
        <f>IF(I18+I29+I42+I51&lt;0,0,I18+I29+I51)</f>
        <v>499324.5399999999</v>
      </c>
      <c r="J50" s="41">
        <f>IF(J18+J29+J42+J51&lt;0,0,J18+J29+J51)</f>
        <v>651723.3999999999</v>
      </c>
      <c r="K50" s="41">
        <f>IF(K18+K29+K42+K51&lt;0,0,K18+K29+K51)</f>
        <v>794035.11</v>
      </c>
      <c r="L50" s="42">
        <f>SUM(B50:K50)</f>
        <v>8446356.14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623365.42</v>
      </c>
      <c r="C56" s="41">
        <f aca="true" t="shared" si="12" ref="C56:J56">SUM(C57:C68)</f>
        <v>450916.47</v>
      </c>
      <c r="D56" s="41">
        <f t="shared" si="12"/>
        <v>1406032.92</v>
      </c>
      <c r="E56" s="41">
        <f t="shared" si="12"/>
        <v>1468030.42</v>
      </c>
      <c r="F56" s="41">
        <f t="shared" si="12"/>
        <v>1253410.46</v>
      </c>
      <c r="G56" s="41">
        <f t="shared" si="12"/>
        <v>897475.83</v>
      </c>
      <c r="H56" s="41">
        <f t="shared" si="12"/>
        <v>402041.58</v>
      </c>
      <c r="I56" s="41">
        <f>SUM(I57:I71)</f>
        <v>499324.54</v>
      </c>
      <c r="J56" s="41">
        <f t="shared" si="12"/>
        <v>651723.4</v>
      </c>
      <c r="K56" s="41">
        <f>SUM(K57:K70)</f>
        <v>794035.11</v>
      </c>
      <c r="L56" s="46">
        <f>SUM(B56:K56)</f>
        <v>8446356.15</v>
      </c>
      <c r="M56" s="40"/>
    </row>
    <row r="57" spans="1:13" ht="18.75" customHeight="1">
      <c r="A57" s="47" t="s">
        <v>48</v>
      </c>
      <c r="B57" s="48">
        <v>623365.42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623365.42</v>
      </c>
      <c r="M57" s="40"/>
    </row>
    <row r="58" spans="1:12" ht="18.75" customHeight="1">
      <c r="A58" s="47" t="s">
        <v>58</v>
      </c>
      <c r="B58" s="17">
        <v>0</v>
      </c>
      <c r="C58" s="48">
        <v>394010.81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394010.81</v>
      </c>
    </row>
    <row r="59" spans="1:12" ht="18.75" customHeight="1">
      <c r="A59" s="47" t="s">
        <v>59</v>
      </c>
      <c r="B59" s="17">
        <v>0</v>
      </c>
      <c r="C59" s="48">
        <v>56905.66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56905.66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1406032.92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1406032.92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1468030.42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1468030.42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1253410.46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1253410.46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897475.83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897475.83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402041.58</v>
      </c>
      <c r="I64" s="17">
        <v>0</v>
      </c>
      <c r="J64" s="17">
        <v>0</v>
      </c>
      <c r="K64" s="17">
        <v>0</v>
      </c>
      <c r="L64" s="46">
        <f t="shared" si="13"/>
        <v>402041.58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651723.4</v>
      </c>
      <c r="K66" s="17">
        <v>0</v>
      </c>
      <c r="L66" s="46">
        <f t="shared" si="13"/>
        <v>651723.4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454267.49</v>
      </c>
      <c r="L67" s="46">
        <f t="shared" si="13"/>
        <v>454267.49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339767.62</v>
      </c>
      <c r="L68" s="46">
        <f t="shared" si="13"/>
        <v>339767.62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499324.54</v>
      </c>
      <c r="J71" s="52">
        <v>0</v>
      </c>
      <c r="K71" s="52">
        <v>0</v>
      </c>
      <c r="L71" s="51">
        <f>SUM(B71:K71)</f>
        <v>499324.54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2022-04-25T17:36:03Z</dcterms:modified>
  <cp:category/>
  <cp:version/>
  <cp:contentType/>
  <cp:contentStatus/>
</cp:coreProperties>
</file>