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<sst xmlns="http://schemas.openxmlformats.org/spreadsheetml/2006/main" count="82" uniqueCount="81">
  <si>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</si>
  <si>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</si>
  <si>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</si>
  <si>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</si>
  <si>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</si>
  <si>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</si>
  <si>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</si>
  <si>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</si>
  <si>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</si>
  <si>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</si>
  <si>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</si>
  <si>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</si>
  <si>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</si>
  <si>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</si>
  <si>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</si>
  <si>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</si>
  <si>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</si>
  <si>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</si>
  <si>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</si>
  <si>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</si>
  <si>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</si>
  <si>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</si>
  <si>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</si>
  <si>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</si>
  <si>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</si>
  <si>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</si>
  <si>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</si>
  <si>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</si>
  <si>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</si>
  <si>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</si>
  <si>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</si>
  <si>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</si>
  <si>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</si>
  <si>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</si>
  <si>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</si>
  <si>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</si>
  <si>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</si>
  <si>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</si>
  <si>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</si>
  <si>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</si>
  <si>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</si>
  <si>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</si>
  <si>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</si>
  <si>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</si>
  <si>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</si>
  <si>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</si>
  <si>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</si>
  <si>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</si>
  <si>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</si>
  <si>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</si>
  <si>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</si>
  <si>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</si>
  <si>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</si>
  <si>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</si>
  <si>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</si>
  <si>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</si>
  <si>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</si>
  <si>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</si>
  <si>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</si>
  <si>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</si>
  <si>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</si>
  <si>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</si>
  <si>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</si>
  <si>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</si>
  <si>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</si>
  <si>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</si>
  <si>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</si>
  <si>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</si>
  <si>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</si>
  <si>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</si>
  <si>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13/04/22 - VENCIMENTO 22/04/22</t>
  </si>
  <si>
    <t>5.2.9. Ajuste de Cronograma (+)</t>
  </si>
  <si>
    <t>5.2.10. Ajuste de Cronograma (-)</t>
  </si>
  <si>
    <t>5.2.11.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</si>
  <si>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</si>
  <si>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</si>
  <si>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</si>
  <si>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</si>
  <si>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</si>
  <si>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</si>
  <si>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¹ Remuneração diesel 01 a 12/04.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</si>
</sst>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91638</v>
      </c>
      <c r="C7" s="10">
        <f>C8+C11</f>
        <v>107143</v>
      </c>
      <c r="D7" s="10">
        <f aca="true" t="shared" si="0" ref="D7:K7">D8+D11</f>
        <v>322051</v>
      </c>
      <c r="E7" s="10">
        <f t="shared" si="0"/>
        <v>255579</v>
      </c>
      <c r="F7" s="10">
        <f t="shared" si="0"/>
        <v>275582</v>
      </c>
      <c r="G7" s="10">
        <f t="shared" si="0"/>
        <v>148433</v>
      </c>
      <c r="H7" s="10">
        <f t="shared" si="0"/>
        <v>80172</v>
      </c>
      <c r="I7" s="10">
        <f t="shared" si="0"/>
        <v>120759</v>
      </c>
      <c r="J7" s="10">
        <f t="shared" si="0"/>
        <v>123222</v>
      </c>
      <c r="K7" s="10">
        <f t="shared" si="0"/>
        <v>222142</v>
      </c>
      <c r="L7" s="10">
        <f>SUM(B7:K7)</f>
        <v>1746721</v>
      </c>
      <c r="M7" s="11"/>
    </row>
    <row r="8" spans="1:13" ht="17.25" customHeight="1">
      <c r="A8" s="12" t="s">
        <v>18</v>
      </c>
      <c r="B8" s="13">
        <f>B9+B10</f>
        <v>6600</v>
      </c>
      <c r="C8" s="13">
        <f aca="true" t="shared" si="1" ref="C8:K8">C9+C10</f>
        <v>6973</v>
      </c>
      <c r="D8" s="13">
        <f t="shared" si="1"/>
        <v>21640</v>
      </c>
      <c r="E8" s="13">
        <f t="shared" si="1"/>
        <v>15157</v>
      </c>
      <c r="F8" s="13">
        <f t="shared" si="1"/>
        <v>14238</v>
      </c>
      <c r="G8" s="13">
        <f t="shared" si="1"/>
        <v>10986</v>
      </c>
      <c r="H8" s="13">
        <f t="shared" si="1"/>
        <v>5509</v>
      </c>
      <c r="I8" s="13">
        <f t="shared" si="1"/>
        <v>6077</v>
      </c>
      <c r="J8" s="13">
        <f t="shared" si="1"/>
        <v>8807</v>
      </c>
      <c r="K8" s="13">
        <f t="shared" si="1"/>
        <v>13579</v>
      </c>
      <c r="L8" s="13">
        <f>SUM(B8:K8)</f>
        <v>109566</v>
      </c>
      <c r="M8"/>
    </row>
    <row r="9" spans="1:13" ht="17.25" customHeight="1">
      <c r="A9" s="14" t="s">
        <v>19</v>
      </c>
      <c r="B9" s="15">
        <v>6598</v>
      </c>
      <c r="C9" s="15">
        <v>6973</v>
      </c>
      <c r="D9" s="15">
        <v>21640</v>
      </c>
      <c r="E9" s="15">
        <v>15157</v>
      </c>
      <c r="F9" s="15">
        <v>14238</v>
      </c>
      <c r="G9" s="15">
        <v>10986</v>
      </c>
      <c r="H9" s="15">
        <v>5482</v>
      </c>
      <c r="I9" s="15">
        <v>6077</v>
      </c>
      <c r="J9" s="15">
        <v>8807</v>
      </c>
      <c r="K9" s="15">
        <v>13579</v>
      </c>
      <c r="L9" s="13">
        <f>SUM(B9:K9)</f>
        <v>109537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>SUM(B10:K10)</f>
        <v>29</v>
      </c>
      <c r="M10"/>
    </row>
    <row r="11" spans="1:13" ht="17.25" customHeight="1">
      <c r="A11" s="12" t="s">
        <v>21</v>
      </c>
      <c r="B11" s="15">
        <v>85038</v>
      </c>
      <c r="C11" s="15">
        <v>100170</v>
      </c>
      <c r="D11" s="15">
        <v>300411</v>
      </c>
      <c r="E11" s="15">
        <v>240422</v>
      </c>
      <c r="F11" s="15">
        <v>261344</v>
      </c>
      <c r="G11" s="15">
        <v>137447</v>
      </c>
      <c r="H11" s="15">
        <v>74663</v>
      </c>
      <c r="I11" s="15">
        <v>114682</v>
      </c>
      <c r="J11" s="15">
        <v>114415</v>
      </c>
      <c r="K11" s="15">
        <v>208563</v>
      </c>
      <c r="L11" s="13">
        <f>SUM(B11:K11)</f>
        <v>1637155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0.37</v>
      </c>
      <c r="C14" s="20">
        <v>0.2911</v>
      </c>
      <c r="D14" s="20">
        <v>0.3465</v>
      </c>
      <c r="E14" s="20">
        <v>0.351</v>
      </c>
      <c r="F14" s="20">
        <v>0.3101</v>
      </c>
      <c r="G14" s="20">
        <v>0.341</v>
      </c>
      <c r="H14" s="20">
        <v>0.3756</v>
      </c>
      <c r="I14" s="20">
        <v>0.3114</v>
      </c>
      <c r="J14" s="20">
        <v>0.3354</v>
      </c>
      <c r="K14" s="20">
        <v>0.2739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1.219445192365391</v>
      </c>
      <c r="C16" s="22">
        <v>1.193781574894789</v>
      </c>
      <c r="D16" s="22">
        <v>1.051511820439264</v>
      </c>
      <c r="E16" s="22">
        <v>1.075411433009503</v>
      </c>
      <c r="F16" s="22">
        <v>1.183805624010793</v>
      </c>
      <c r="G16" s="22">
        <v>1.198093396294164</v>
      </c>
      <c r="H16" s="22">
        <v>1.088836898951495</v>
      </c>
      <c r="I16" s="22">
        <v>1.157584582766246</v>
      </c>
      <c r="J16" s="22">
        <v>1.287224118412004</v>
      </c>
      <c r="K16" s="22">
        <v>1.08041300214659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735053.14</v>
      </c>
      <c r="C18" s="25">
        <f aca="true" t="shared" si="2" ref="C18:K18">SUM(C19:C26)</f>
        <v>477149.08999999997</v>
      </c>
      <c r="D18" s="25">
        <f t="shared" si="2"/>
        <v>1513501.69</v>
      </c>
      <c r="E18" s="25">
        <f t="shared" si="2"/>
        <v>1237374.2900000003</v>
      </c>
      <c r="F18" s="25">
        <f t="shared" si="2"/>
        <v>1311387.4600000002</v>
      </c>
      <c r="G18" s="25">
        <f t="shared" si="2"/>
        <v>786718.64</v>
      </c>
      <c r="H18" s="25">
        <f t="shared" si="2"/>
        <v>426928.24999999994</v>
      </c>
      <c r="I18" s="25">
        <f t="shared" si="2"/>
        <v>557474.6199999999</v>
      </c>
      <c r="J18" s="25">
        <f t="shared" si="2"/>
        <v>683860.16</v>
      </c>
      <c r="K18" s="25">
        <f t="shared" si="2"/>
        <v>844945.54</v>
      </c>
      <c r="L18" s="25">
        <f>SUM(B18:K18)</f>
        <v>8574392.879999999</v>
      </c>
      <c r="M18"/>
    </row>
    <row r="19" spans="1:13" ht="17.25" customHeight="1">
      <c r="A19" s="26" t="s">
        <v>24</v>
      </c>
      <c r="B19" s="60">
        <f>ROUND((B13+B14)*B7,2)</f>
        <v>598973.46</v>
      </c>
      <c r="C19" s="60">
        <f aca="true" t="shared" si="3" ref="C19:K19">ROUND((C13+C14)*C7,2)</f>
        <v>390836.24</v>
      </c>
      <c r="D19" s="60">
        <f t="shared" si="3"/>
        <v>1398216.62</v>
      </c>
      <c r="E19" s="60">
        <f t="shared" si="3"/>
        <v>1123985.33</v>
      </c>
      <c r="F19" s="60">
        <f t="shared" si="3"/>
        <v>1070828.98</v>
      </c>
      <c r="G19" s="60">
        <f t="shared" si="3"/>
        <v>634194.84</v>
      </c>
      <c r="H19" s="60">
        <f t="shared" si="3"/>
        <v>377321.5</v>
      </c>
      <c r="I19" s="60">
        <f t="shared" si="3"/>
        <v>471213.69</v>
      </c>
      <c r="J19" s="60">
        <f t="shared" si="3"/>
        <v>517840.46</v>
      </c>
      <c r="K19" s="60">
        <f t="shared" si="3"/>
        <v>762346.92</v>
      </c>
      <c r="L19" s="33">
        <f>SUM(B19:K19)</f>
        <v>7345758.040000001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131441.85</v>
      </c>
      <c r="C20" s="33">
        <f t="shared" si="4"/>
        <v>75736.86</v>
      </c>
      <c r="D20" s="33">
        <f t="shared" si="4"/>
        <v>72024.68</v>
      </c>
      <c r="E20" s="33">
        <f t="shared" si="4"/>
        <v>84761.34</v>
      </c>
      <c r="F20" s="33">
        <f t="shared" si="4"/>
        <v>196824.39</v>
      </c>
      <c r="G20" s="33">
        <f t="shared" si="4"/>
        <v>125629.81</v>
      </c>
      <c r="H20" s="33">
        <f t="shared" si="4"/>
        <v>33520.07</v>
      </c>
      <c r="I20" s="33">
        <f t="shared" si="4"/>
        <v>74256.01</v>
      </c>
      <c r="J20" s="33">
        <f t="shared" si="4"/>
        <v>148736.27</v>
      </c>
      <c r="K20" s="33">
        <f t="shared" si="4"/>
        <v>61302.6</v>
      </c>
      <c r="L20" s="33">
        <f aca="true" t="shared" si="5" ref="L20:L26">SUM(B20:K20)</f>
        <v>1004233.8799999999</v>
      </c>
      <c r="M20"/>
    </row>
    <row r="21" spans="1:13" ht="17.25" customHeight="1">
      <c r="A21" s="27" t="s">
        <v>26</v>
      </c>
      <c r="B21" s="33">
        <v>2116.8</v>
      </c>
      <c r="C21" s="33">
        <v>8361.13</v>
      </c>
      <c r="D21" s="33">
        <v>37978.73</v>
      </c>
      <c r="E21" s="33">
        <v>23808.91</v>
      </c>
      <c r="F21" s="33">
        <v>40312.61</v>
      </c>
      <c r="G21" s="33">
        <v>25801.17</v>
      </c>
      <c r="H21" s="33">
        <v>13951.6</v>
      </c>
      <c r="I21" s="33">
        <v>9676.4</v>
      </c>
      <c r="J21" s="33">
        <v>13258.54</v>
      </c>
      <c r="K21" s="33">
        <v>16996.61</v>
      </c>
      <c r="L21" s="33">
        <f t="shared" si="5"/>
        <v>192262.5</v>
      </c>
      <c r="M21"/>
    </row>
    <row r="22" spans="1:13" ht="17.25" customHeight="1">
      <c r="A22" s="27" t="s">
        <v>27</v>
      </c>
      <c r="B22" s="33">
        <v>1524.74</v>
      </c>
      <c r="C22" s="29">
        <v>1524.74</v>
      </c>
      <c r="D22" s="29">
        <v>3049.48</v>
      </c>
      <c r="E22" s="29">
        <v>3049.48</v>
      </c>
      <c r="F22" s="33">
        <v>1524.74</v>
      </c>
      <c r="G22" s="29">
        <v>0</v>
      </c>
      <c r="H22" s="33">
        <v>1524.74</v>
      </c>
      <c r="I22" s="29">
        <v>1524.74</v>
      </c>
      <c r="J22" s="29">
        <v>3049.48</v>
      </c>
      <c r="K22" s="29">
        <v>3049.48</v>
      </c>
      <c r="L22" s="33">
        <f t="shared" si="5"/>
        <v>19821.62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577.91</v>
      </c>
      <c r="C24" s="33">
        <v>376.48</v>
      </c>
      <c r="D24" s="33">
        <v>1191.8</v>
      </c>
      <c r="E24" s="33">
        <v>973.58</v>
      </c>
      <c r="F24" s="33">
        <v>1031.13</v>
      </c>
      <c r="G24" s="33">
        <v>618.68</v>
      </c>
      <c r="H24" s="33">
        <v>335.72</v>
      </c>
      <c r="I24" s="33">
        <v>438.83</v>
      </c>
      <c r="J24" s="33">
        <v>537.15</v>
      </c>
      <c r="K24" s="33">
        <v>664.24</v>
      </c>
      <c r="L24" s="33">
        <f t="shared" si="5"/>
        <v>6745.5199999999995</v>
      </c>
      <c r="M24"/>
    </row>
    <row r="25" spans="1:13" ht="17.25" customHeight="1">
      <c r="A25" s="27" t="s">
        <v>77</v>
      </c>
      <c r="B25" s="33">
        <v>289.02</v>
      </c>
      <c r="C25" s="33">
        <v>217.88</v>
      </c>
      <c r="D25" s="33">
        <v>709.42</v>
      </c>
      <c r="E25" s="33">
        <v>542.53</v>
      </c>
      <c r="F25" s="33">
        <v>591.77</v>
      </c>
      <c r="G25" s="33">
        <v>330.22</v>
      </c>
      <c r="H25" s="33">
        <v>187.26</v>
      </c>
      <c r="I25" s="33">
        <v>248.47</v>
      </c>
      <c r="J25" s="33">
        <v>300.5</v>
      </c>
      <c r="K25" s="33">
        <v>400.89</v>
      </c>
      <c r="L25" s="33">
        <f t="shared" si="5"/>
        <v>3817.96</v>
      </c>
      <c r="M25"/>
    </row>
    <row r="26" spans="1:13" ht="17.25" customHeight="1">
      <c r="A26" s="27" t="s">
        <v>78</v>
      </c>
      <c r="B26" s="33">
        <v>129.36</v>
      </c>
      <c r="C26" s="33">
        <v>95.76</v>
      </c>
      <c r="D26" s="33">
        <v>330.96</v>
      </c>
      <c r="E26" s="33">
        <v>253.12</v>
      </c>
      <c r="F26" s="33">
        <v>273.84</v>
      </c>
      <c r="G26" s="33">
        <v>143.92</v>
      </c>
      <c r="H26" s="33">
        <v>87.36</v>
      </c>
      <c r="I26" s="33">
        <v>116.48</v>
      </c>
      <c r="J26" s="33">
        <v>137.76</v>
      </c>
      <c r="K26" s="33">
        <v>184.8</v>
      </c>
      <c r="L26" s="33">
        <f t="shared" si="5"/>
        <v>1753.36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-55311.71000000002</v>
      </c>
      <c r="C29" s="33">
        <f t="shared" si="6"/>
        <v>101611.59</v>
      </c>
      <c r="D29" s="33">
        <f t="shared" si="6"/>
        <v>326049.51</v>
      </c>
      <c r="E29" s="33">
        <f t="shared" si="6"/>
        <v>279602.6599999999</v>
      </c>
      <c r="F29" s="33">
        <f t="shared" si="6"/>
        <v>302782.13</v>
      </c>
      <c r="G29" s="33">
        <f t="shared" si="6"/>
        <v>163101.5</v>
      </c>
      <c r="H29" s="33">
        <f t="shared" si="6"/>
        <v>82444.39</v>
      </c>
      <c r="I29" s="33">
        <f t="shared" si="6"/>
        <v>-314750.94</v>
      </c>
      <c r="J29" s="33">
        <f t="shared" si="6"/>
        <v>140861.93</v>
      </c>
      <c r="K29" s="33">
        <f t="shared" si="6"/>
        <v>176624.76</v>
      </c>
      <c r="L29" s="33">
        <f aca="true" t="shared" si="7" ref="L29:L36">SUM(B29:K29)</f>
        <v>1203015.8199999998</v>
      </c>
      <c r="M29"/>
    </row>
    <row r="30" spans="1:13" ht="18.75" customHeight="1">
      <c r="A30" s="27" t="s">
        <v>30</v>
      </c>
      <c r="B30" s="33">
        <f>B31+B32+B33+B34</f>
        <v>-29031.2</v>
      </c>
      <c r="C30" s="33">
        <f aca="true" t="shared" si="8" ref="C30:K30">C31+C32+C33+C34</f>
        <v>-30681.2</v>
      </c>
      <c r="D30" s="33">
        <f t="shared" si="8"/>
        <v>-95216</v>
      </c>
      <c r="E30" s="33">
        <f t="shared" si="8"/>
        <v>-66690.8</v>
      </c>
      <c r="F30" s="33">
        <f t="shared" si="8"/>
        <v>-62647.2</v>
      </c>
      <c r="G30" s="33">
        <f t="shared" si="8"/>
        <v>-48338.4</v>
      </c>
      <c r="H30" s="33">
        <f t="shared" si="8"/>
        <v>-24120.8</v>
      </c>
      <c r="I30" s="33">
        <f t="shared" si="8"/>
        <v>-35465.32</v>
      </c>
      <c r="J30" s="33">
        <f t="shared" si="8"/>
        <v>-38750.8</v>
      </c>
      <c r="K30" s="33">
        <f t="shared" si="8"/>
        <v>-59747.6</v>
      </c>
      <c r="L30" s="33">
        <f t="shared" si="7"/>
        <v>-490689.32</v>
      </c>
      <c r="M30"/>
    </row>
    <row r="31" spans="1:13" s="36" customFormat="1" ht="18.75" customHeight="1">
      <c r="A31" s="34" t="s">
        <v>55</v>
      </c>
      <c r="B31" s="33">
        <f>-ROUND((B9)*$E$3,2)</f>
        <v>-29031.2</v>
      </c>
      <c r="C31" s="33">
        <f aca="true" t="shared" si="9" ref="C31:K31">-ROUND((C9)*$E$3,2)</f>
        <v>-30681.2</v>
      </c>
      <c r="D31" s="33">
        <f t="shared" si="9"/>
        <v>-95216</v>
      </c>
      <c r="E31" s="33">
        <f t="shared" si="9"/>
        <v>-66690.8</v>
      </c>
      <c r="F31" s="33">
        <f t="shared" si="9"/>
        <v>-62647.2</v>
      </c>
      <c r="G31" s="33">
        <f t="shared" si="9"/>
        <v>-48338.4</v>
      </c>
      <c r="H31" s="33">
        <f t="shared" si="9"/>
        <v>-24120.8</v>
      </c>
      <c r="I31" s="33">
        <f t="shared" si="9"/>
        <v>-26738.8</v>
      </c>
      <c r="J31" s="33">
        <f t="shared" si="9"/>
        <v>-38750.8</v>
      </c>
      <c r="K31" s="33">
        <f t="shared" si="9"/>
        <v>-59747.6</v>
      </c>
      <c r="L31" s="33">
        <f t="shared" si="7"/>
        <v>-481962.8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-5.63</v>
      </c>
      <c r="J33" s="17">
        <v>0</v>
      </c>
      <c r="K33" s="17">
        <v>0</v>
      </c>
      <c r="L33" s="33">
        <f t="shared" si="7"/>
        <v>-5.63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-8720.89</v>
      </c>
      <c r="J34" s="17">
        <v>0</v>
      </c>
      <c r="K34" s="17">
        <v>0</v>
      </c>
      <c r="L34" s="33">
        <f t="shared" si="7"/>
        <v>-8720.89</v>
      </c>
      <c r="M34"/>
    </row>
    <row r="35" spans="1:13" s="36" customFormat="1" ht="18.75" customHeight="1">
      <c r="A35" s="27" t="s">
        <v>34</v>
      </c>
      <c r="B35" s="38">
        <f>SUM(B36:B47)</f>
        <v>-95011.38000000002</v>
      </c>
      <c r="C35" s="38">
        <f aca="true" t="shared" si="10" ref="C35:K35">SUM(C36:C47)</f>
        <v>-2093.49</v>
      </c>
      <c r="D35" s="38">
        <f t="shared" si="10"/>
        <v>-6627.15</v>
      </c>
      <c r="E35" s="38">
        <f t="shared" si="10"/>
        <v>-10493.41000000005</v>
      </c>
      <c r="F35" s="38">
        <f t="shared" si="10"/>
        <v>-5733.75</v>
      </c>
      <c r="G35" s="38">
        <f t="shared" si="10"/>
        <v>-3440.25</v>
      </c>
      <c r="H35" s="38">
        <f t="shared" si="10"/>
        <v>-10596.96</v>
      </c>
      <c r="I35" s="38">
        <f t="shared" si="10"/>
        <v>-438940.18</v>
      </c>
      <c r="J35" s="38">
        <f t="shared" si="10"/>
        <v>-2986.88</v>
      </c>
      <c r="K35" s="38">
        <f t="shared" si="10"/>
        <v>-3693.6</v>
      </c>
      <c r="L35" s="33">
        <f t="shared" si="7"/>
        <v>-579617.05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-22271.49</v>
      </c>
      <c r="C37" s="17">
        <v>0</v>
      </c>
      <c r="D37" s="17">
        <v>0</v>
      </c>
      <c r="E37" s="33">
        <v>-5079.68</v>
      </c>
      <c r="F37" s="28">
        <v>0</v>
      </c>
      <c r="G37" s="28">
        <v>0</v>
      </c>
      <c r="H37" s="33">
        <v>-8730.16</v>
      </c>
      <c r="I37" s="17">
        <v>0</v>
      </c>
      <c r="J37" s="28">
        <v>0</v>
      </c>
      <c r="K37" s="17">
        <v>0</v>
      </c>
      <c r="L37" s="33">
        <f>SUM(B37:K37)</f>
        <v>-36081.33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585000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1575000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-585000</v>
      </c>
      <c r="H45" s="17">
        <v>0</v>
      </c>
      <c r="I45" s="17">
        <v>-436500</v>
      </c>
      <c r="J45" s="17">
        <v>0</v>
      </c>
      <c r="K45" s="17">
        <v>0</v>
      </c>
      <c r="L45" s="17">
        <f>SUM(B45:K45)</f>
        <v>-2011500</v>
      </c>
    </row>
    <row r="46" spans="1:12" ht="18.75" customHeight="1">
      <c r="A46" s="37" t="s">
        <v>73</v>
      </c>
      <c r="B46" s="33">
        <v>-3213.57</v>
      </c>
      <c r="C46" s="33">
        <v>-2093.49</v>
      </c>
      <c r="D46" s="33">
        <v>-6627.15</v>
      </c>
      <c r="E46" s="33">
        <v>-5413.73</v>
      </c>
      <c r="F46" s="33">
        <v>-5733.75</v>
      </c>
      <c r="G46" s="33">
        <v>-3440.25</v>
      </c>
      <c r="H46" s="33">
        <v>-1866.8</v>
      </c>
      <c r="I46" s="33">
        <v>-2440.18</v>
      </c>
      <c r="J46" s="33">
        <v>-2986.88</v>
      </c>
      <c r="K46" s="33">
        <v>-3693.6</v>
      </c>
      <c r="L46" s="33">
        <f t="shared" si="11"/>
        <v>-37509.399999999994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33">
        <v>68730.87</v>
      </c>
      <c r="C48" s="33">
        <v>134386.28</v>
      </c>
      <c r="D48" s="33">
        <v>427892.66</v>
      </c>
      <c r="E48" s="33">
        <v>356786.87</v>
      </c>
      <c r="F48" s="33">
        <v>371163.08</v>
      </c>
      <c r="G48" s="33">
        <v>214880.15</v>
      </c>
      <c r="H48" s="33">
        <v>117162.15</v>
      </c>
      <c r="I48" s="33">
        <v>159654.56</v>
      </c>
      <c r="J48" s="33">
        <v>182599.61</v>
      </c>
      <c r="K48" s="33">
        <v>240065.96</v>
      </c>
      <c r="L48" s="33">
        <f t="shared" si="11"/>
        <v>2273322.19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679741.4299999999</v>
      </c>
      <c r="C50" s="41">
        <f>IF(C18+C29+C42+C51&lt;0,0,C18+C29+C51)</f>
        <v>578760.6799999999</v>
      </c>
      <c r="D50" s="41">
        <f>IF(D18+D29+D42+D51&lt;0,0,D18+D29+D51)</f>
        <v>1839551.2</v>
      </c>
      <c r="E50" s="41">
        <f>IF(E18+E29+E42+E51&lt;0,0,E18+E29+E51)</f>
        <v>1516976.9500000002</v>
      </c>
      <c r="F50" s="41">
        <f>IF(F18+F29+F42+F51&lt;0,0,F18+F29+F51)</f>
        <v>1614169.5900000003</v>
      </c>
      <c r="G50" s="41">
        <f>IF(G18+G29+G42+G51&lt;0,0,G18+G29+G51)</f>
        <v>949820.14</v>
      </c>
      <c r="H50" s="41">
        <f>IF(H18+H29+H42+H51&lt;0,0,H18+H29+H51)</f>
        <v>509372.63999999996</v>
      </c>
      <c r="I50" s="41">
        <f>IF(I18+I29+I42+I51&lt;0,0,I18+I29+I51)</f>
        <v>242723.67999999988</v>
      </c>
      <c r="J50" s="41">
        <f>IF(J18+J29+J42+J51&lt;0,0,J18+J29+J51)</f>
        <v>824722.0900000001</v>
      </c>
      <c r="K50" s="41">
        <f>IF(K18+K29+K42+K51&lt;0,0,K18+K29+K51)</f>
        <v>1021570.3</v>
      </c>
      <c r="L50" s="42">
        <f>SUM(B50:K50)</f>
        <v>9777408.7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679741.42</v>
      </c>
      <c r="C56" s="41">
        <f aca="true" t="shared" si="12" ref="C56:J56">SUM(C57:C68)</f>
        <v>578760.6699999999</v>
      </c>
      <c r="D56" s="41">
        <f t="shared" si="12"/>
        <v>1839551.2</v>
      </c>
      <c r="E56" s="41">
        <f t="shared" si="12"/>
        <v>1516976.95</v>
      </c>
      <c r="F56" s="41">
        <f t="shared" si="12"/>
        <v>1614169.59</v>
      </c>
      <c r="G56" s="41">
        <f t="shared" si="12"/>
        <v>949820.14</v>
      </c>
      <c r="H56" s="41">
        <f t="shared" si="12"/>
        <v>509372.64</v>
      </c>
      <c r="I56" s="41">
        <f>SUM(I57:I71)</f>
        <v>242723.68</v>
      </c>
      <c r="J56" s="41">
        <f t="shared" si="12"/>
        <v>824722.09</v>
      </c>
      <c r="K56" s="41">
        <f>SUM(K57:K70)</f>
        <v>1021570.2999999999</v>
      </c>
      <c r="L56" s="46">
        <f>SUM(B56:K56)</f>
        <v>9777408.68</v>
      </c>
      <c r="M56" s="40"/>
    </row>
    <row r="57" spans="1:13" ht="18.75" customHeight="1">
      <c r="A57" s="47" t="s">
        <v>48</v>
      </c>
      <c r="B57" s="48">
        <v>679741.42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679741.42</v>
      </c>
      <c r="M57" s="40"/>
    </row>
    <row r="58" spans="1:12" ht="18.75" customHeight="1">
      <c r="A58" s="47" t="s">
        <v>58</v>
      </c>
      <c r="B58" s="17">
        <v>0</v>
      </c>
      <c r="C58" s="48">
        <v>506408.41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506408.41</v>
      </c>
    </row>
    <row r="59" spans="1:12" ht="18.75" customHeight="1">
      <c r="A59" s="47" t="s">
        <v>59</v>
      </c>
      <c r="B59" s="17">
        <v>0</v>
      </c>
      <c r="C59" s="48">
        <v>72352.26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72352.26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1839551.2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1839551.2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1516976.95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1516976.95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1614169.59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1614169.59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949820.14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949820.14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509372.64</v>
      </c>
      <c r="I64" s="17">
        <v>0</v>
      </c>
      <c r="J64" s="17">
        <v>0</v>
      </c>
      <c r="K64" s="17">
        <v>0</v>
      </c>
      <c r="L64" s="46">
        <f t="shared" si="13"/>
        <v>509372.64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824722.09</v>
      </c>
      <c r="K66" s="17">
        <v>0</v>
      </c>
      <c r="L66" s="46">
        <f t="shared" si="13"/>
        <v>824722.09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583404.47</v>
      </c>
      <c r="L67" s="46">
        <f t="shared" si="13"/>
        <v>583404.47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438165.82999999996</v>
      </c>
      <c r="L68" s="46">
        <f t="shared" si="13"/>
        <v>438165.82999999996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242723.68</v>
      </c>
      <c r="J71" s="52">
        <v>0</v>
      </c>
      <c r="K71" s="52">
        <v>0</v>
      </c>
      <c r="L71" s="51">
        <f>SUM(B71:K71)</f>
        <v>242723.68</v>
      </c>
    </row>
    <row r="72" spans="1:12" ht="18" customHeight="1">
      <c r="A72" s="61" t="s">
        <v>80</v>
      </c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2022-04-20T20:33:09Z</dcterms:modified>
  <cp:category/>
  <cp:version/>
  <cp:contentType/>
  <cp:contentStatus/>
</cp:coreProperties>
</file>