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<sst xmlns="http://schemas.openxmlformats.org/spreadsheetml/2006/main" count="81" uniqueCount="80">
  <si>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</si>
  <si>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</si>
  <si>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</si>
  <si>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</si>
  <si>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</si>
  <si>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</si>
  <si>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</si>
  <si>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</si>
  <si>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</si>
  <si>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</si>
  <si>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</si>
  <si>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</si>
  <si>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</si>
  <si>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</si>
  <si>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</si>
  <si>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</si>
  <si>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</si>
  <si>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</si>
  <si>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</si>
  <si>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</si>
  <si>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</si>
  <si>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</si>
  <si>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</si>
  <si>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</si>
  <si>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</si>
  <si>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</si>
  <si>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</si>
  <si>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</si>
  <si>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</si>
  <si>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</si>
  <si>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</si>
  <si>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</si>
  <si>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</si>
  <si>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</si>
  <si>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</si>
  <si>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</si>
  <si>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</si>
  <si>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</si>
  <si>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</si>
  <si>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</si>
  <si>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</si>
  <si>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</si>
  <si>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</si>
  <si>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</si>
  <si>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</si>
  <si>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</si>
  <si>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</si>
  <si>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</si>
  <si>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</si>
  <si>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</si>
  <si>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</si>
  <si>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</si>
  <si>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</si>
  <si>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</si>
  <si>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</si>
  <si>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</si>
  <si>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</si>
  <si>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</si>
  <si>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</si>
  <si>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</si>
  <si>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</si>
  <si>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</si>
  <si>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</si>
  <si>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</si>
  <si>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</si>
  <si>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</si>
  <si>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</si>
  <si>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</si>
  <si>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</si>
  <si>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</si>
  <si>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10/04/22 - VENCIMENTO 18/04/22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</si>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</sst>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21235</v>
      </c>
      <c r="C7" s="10">
        <f>C8+C11</f>
        <v>30428</v>
      </c>
      <c r="D7" s="10">
        <f aca="true" t="shared" si="0" ref="D7:K7">D8+D11</f>
        <v>97562</v>
      </c>
      <c r="E7" s="10">
        <f t="shared" si="0"/>
        <v>85211</v>
      </c>
      <c r="F7" s="10">
        <f t="shared" si="0"/>
        <v>92669</v>
      </c>
      <c r="G7" s="10">
        <f t="shared" si="0"/>
        <v>37934</v>
      </c>
      <c r="H7" s="10">
        <f t="shared" si="0"/>
        <v>23154</v>
      </c>
      <c r="I7" s="10">
        <f t="shared" si="0"/>
        <v>42783</v>
      </c>
      <c r="J7" s="10">
        <f t="shared" si="0"/>
        <v>24932</v>
      </c>
      <c r="K7" s="10">
        <f t="shared" si="0"/>
        <v>73804</v>
      </c>
      <c r="L7" s="10">
        <f>SUM(B7:K7)</f>
        <v>529712</v>
      </c>
      <c r="M7" s="11"/>
    </row>
    <row r="8" spans="1:13" ht="17.25" customHeight="1">
      <c r="A8" s="12" t="s">
        <v>18</v>
      </c>
      <c r="B8" s="13">
        <f>B9+B10</f>
        <v>2150</v>
      </c>
      <c r="C8" s="13">
        <f aca="true" t="shared" si="1" ref="C8:K8">C9+C10</f>
        <v>2884</v>
      </c>
      <c r="D8" s="13">
        <f t="shared" si="1"/>
        <v>10196</v>
      </c>
      <c r="E8" s="13">
        <f t="shared" si="1"/>
        <v>8010</v>
      </c>
      <c r="F8" s="13">
        <f t="shared" si="1"/>
        <v>8048</v>
      </c>
      <c r="G8" s="13">
        <f t="shared" si="1"/>
        <v>4133</v>
      </c>
      <c r="H8" s="13">
        <f t="shared" si="1"/>
        <v>2129</v>
      </c>
      <c r="I8" s="13">
        <f t="shared" si="1"/>
        <v>3191</v>
      </c>
      <c r="J8" s="13">
        <f t="shared" si="1"/>
        <v>2012</v>
      </c>
      <c r="K8" s="13">
        <f t="shared" si="1"/>
        <v>5727</v>
      </c>
      <c r="L8" s="13">
        <f>SUM(B8:K8)</f>
        <v>48480</v>
      </c>
      <c r="M8"/>
    </row>
    <row r="9" spans="1:13" ht="17.25" customHeight="1">
      <c r="A9" s="14" t="s">
        <v>19</v>
      </c>
      <c r="B9" s="15">
        <v>2149</v>
      </c>
      <c r="C9" s="15">
        <v>2884</v>
      </c>
      <c r="D9" s="15">
        <v>10196</v>
      </c>
      <c r="E9" s="15">
        <v>8010</v>
      </c>
      <c r="F9" s="15">
        <v>8048</v>
      </c>
      <c r="G9" s="15">
        <v>4133</v>
      </c>
      <c r="H9" s="15">
        <v>2118</v>
      </c>
      <c r="I9" s="15">
        <v>3191</v>
      </c>
      <c r="J9" s="15">
        <v>2012</v>
      </c>
      <c r="K9" s="15">
        <v>5727</v>
      </c>
      <c r="L9" s="13">
        <f>SUM(B9:K9)</f>
        <v>48468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19085</v>
      </c>
      <c r="C11" s="15">
        <v>27544</v>
      </c>
      <c r="D11" s="15">
        <v>87366</v>
      </c>
      <c r="E11" s="15">
        <v>77201</v>
      </c>
      <c r="F11" s="15">
        <v>84621</v>
      </c>
      <c r="G11" s="15">
        <v>33801</v>
      </c>
      <c r="H11" s="15">
        <v>21025</v>
      </c>
      <c r="I11" s="15">
        <v>39592</v>
      </c>
      <c r="J11" s="15">
        <v>22920</v>
      </c>
      <c r="K11" s="15">
        <v>68077</v>
      </c>
      <c r="L11" s="13">
        <f>SUM(B11:K11)</f>
        <v>481232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1.247681990347712</v>
      </c>
      <c r="C16" s="22">
        <v>1.17435481491702</v>
      </c>
      <c r="D16" s="22">
        <v>1.045545823483262</v>
      </c>
      <c r="E16" s="22">
        <v>1.065942076575274</v>
      </c>
      <c r="F16" s="22">
        <v>1.15036733615844</v>
      </c>
      <c r="G16" s="22">
        <v>1.123626500410505</v>
      </c>
      <c r="H16" s="22">
        <v>1.125036301442401</v>
      </c>
      <c r="I16" s="22">
        <v>1.129846012284892</v>
      </c>
      <c r="J16" s="22">
        <v>1.300682530128211</v>
      </c>
      <c r="K16" s="22">
        <v>1.050921194123225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174651.05</v>
      </c>
      <c r="C18" s="25">
        <f aca="true" t="shared" si="2" ref="C18:K18">SUM(C19:C26)</f>
        <v>134311.89</v>
      </c>
      <c r="D18" s="25">
        <f t="shared" si="2"/>
        <v>455722.93000000005</v>
      </c>
      <c r="E18" s="25">
        <f t="shared" si="2"/>
        <v>409066.44999999995</v>
      </c>
      <c r="F18" s="25">
        <f t="shared" si="2"/>
        <v>422148.49000000005</v>
      </c>
      <c r="G18" s="25">
        <f t="shared" si="2"/>
        <v>189232.53</v>
      </c>
      <c r="H18" s="25">
        <f t="shared" si="2"/>
        <v>127467.29</v>
      </c>
      <c r="I18" s="25">
        <f t="shared" si="2"/>
        <v>189590.66999999998</v>
      </c>
      <c r="J18" s="25">
        <f t="shared" si="2"/>
        <v>141886.24000000002</v>
      </c>
      <c r="K18" s="25">
        <f t="shared" si="2"/>
        <v>272051.31</v>
      </c>
      <c r="L18" s="25">
        <f>SUM(B18:K18)</f>
        <v>2516128.8500000006</v>
      </c>
      <c r="M18"/>
    </row>
    <row r="19" spans="1:13" ht="17.25" customHeight="1">
      <c r="A19" s="26" t="s">
        <v>24</v>
      </c>
      <c r="B19" s="60">
        <f>ROUND((B13+B14)*B7,2)</f>
        <v>137435.04</v>
      </c>
      <c r="C19" s="60">
        <f aca="true" t="shared" si="3" ref="C19:K19">ROUND((C13+C14)*C7,2)</f>
        <v>107705.99</v>
      </c>
      <c r="D19" s="60">
        <f t="shared" si="3"/>
        <v>411018.95</v>
      </c>
      <c r="E19" s="60">
        <f t="shared" si="3"/>
        <v>363629.42</v>
      </c>
      <c r="F19" s="60">
        <f t="shared" si="3"/>
        <v>349408.46</v>
      </c>
      <c r="G19" s="60">
        <f t="shared" si="3"/>
        <v>157270.57</v>
      </c>
      <c r="H19" s="60">
        <f t="shared" si="3"/>
        <v>105742</v>
      </c>
      <c r="I19" s="60">
        <f t="shared" si="3"/>
        <v>161993.55</v>
      </c>
      <c r="J19" s="60">
        <f t="shared" si="3"/>
        <v>101670.2</v>
      </c>
      <c r="K19" s="60">
        <f t="shared" si="3"/>
        <v>245767.32</v>
      </c>
      <c r="L19" s="33">
        <f>SUM(B19:K19)</f>
        <v>2141641.5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34040.18</v>
      </c>
      <c r="C20" s="33">
        <f t="shared" si="4"/>
        <v>18779.06</v>
      </c>
      <c r="D20" s="33">
        <f t="shared" si="4"/>
        <v>18720.2</v>
      </c>
      <c r="E20" s="33">
        <f t="shared" si="4"/>
        <v>23978.48</v>
      </c>
      <c r="F20" s="33">
        <f t="shared" si="4"/>
        <v>52539.62</v>
      </c>
      <c r="G20" s="33">
        <f t="shared" si="4"/>
        <v>19442.81</v>
      </c>
      <c r="H20" s="33">
        <f t="shared" si="4"/>
        <v>13221.59</v>
      </c>
      <c r="I20" s="33">
        <f t="shared" si="4"/>
        <v>21034.22</v>
      </c>
      <c r="J20" s="33">
        <f t="shared" si="4"/>
        <v>30570.45</v>
      </c>
      <c r="K20" s="33">
        <f t="shared" si="4"/>
        <v>12514.77</v>
      </c>
      <c r="L20" s="33">
        <f aca="true" t="shared" si="5" ref="L19:L26">SUM(B20:K20)</f>
        <v>244841.38</v>
      </c>
      <c r="M20"/>
    </row>
    <row r="21" spans="1:13" ht="17.25" customHeight="1">
      <c r="A21" s="27" t="s">
        <v>26</v>
      </c>
      <c r="B21" s="33">
        <v>801.07</v>
      </c>
      <c r="C21" s="33">
        <v>5657.54</v>
      </c>
      <c r="D21" s="33">
        <v>20769.27</v>
      </c>
      <c r="E21" s="33">
        <v>16603.87</v>
      </c>
      <c r="F21" s="33">
        <v>16769.33</v>
      </c>
      <c r="G21" s="33">
        <v>11577.4</v>
      </c>
      <c r="H21" s="33">
        <v>6390.2</v>
      </c>
      <c r="I21" s="33">
        <v>4205.6</v>
      </c>
      <c r="J21" s="33">
        <v>5807.73</v>
      </c>
      <c r="K21" s="33">
        <v>9462.61</v>
      </c>
      <c r="L21" s="33">
        <f t="shared" si="5"/>
        <v>98044.62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431.64</v>
      </c>
      <c r="C24" s="33">
        <v>330.92</v>
      </c>
      <c r="D24" s="33">
        <v>1124.65</v>
      </c>
      <c r="E24" s="33">
        <v>1009.55</v>
      </c>
      <c r="F24" s="33">
        <v>1040.73</v>
      </c>
      <c r="G24" s="33">
        <v>467.61</v>
      </c>
      <c r="H24" s="33">
        <v>314.14</v>
      </c>
      <c r="I24" s="33">
        <v>467.61</v>
      </c>
      <c r="J24" s="33">
        <v>350.11</v>
      </c>
      <c r="K24" s="33">
        <v>671.44</v>
      </c>
      <c r="L24" s="33">
        <f t="shared" si="5"/>
        <v>6208.4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300.51</v>
      </c>
      <c r="K25" s="33">
        <v>400.89</v>
      </c>
      <c r="L25" s="33">
        <f t="shared" si="5"/>
        <v>3817.97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-103653.59000000001</v>
      </c>
      <c r="C29" s="33">
        <f t="shared" si="6"/>
        <v>-14529.73</v>
      </c>
      <c r="D29" s="33">
        <f t="shared" si="6"/>
        <v>-51116.19</v>
      </c>
      <c r="E29" s="33">
        <f t="shared" si="6"/>
        <v>-342937.42</v>
      </c>
      <c r="F29" s="33">
        <f t="shared" si="6"/>
        <v>-41198.28999999999</v>
      </c>
      <c r="G29" s="33">
        <f t="shared" si="6"/>
        <v>-164785.39</v>
      </c>
      <c r="H29" s="33">
        <f t="shared" si="6"/>
        <v>-19796.15</v>
      </c>
      <c r="I29" s="33">
        <f t="shared" si="6"/>
        <v>-151640.59</v>
      </c>
      <c r="J29" s="33">
        <f t="shared" si="6"/>
        <v>-10799.609999999999</v>
      </c>
      <c r="K29" s="33">
        <f t="shared" si="6"/>
        <v>-28932.41</v>
      </c>
      <c r="L29" s="33">
        <f aca="true" t="shared" si="7" ref="L29:L36">SUM(B29:K29)</f>
        <v>-929389.37</v>
      </c>
      <c r="M29"/>
    </row>
    <row r="30" spans="1:13" ht="18.75" customHeight="1">
      <c r="A30" s="27" t="s">
        <v>30</v>
      </c>
      <c r="B30" s="33">
        <f>B31+B32+B33+B34</f>
        <v>-9455.6</v>
      </c>
      <c r="C30" s="33">
        <f aca="true" t="shared" si="8" ref="C30:K30">C31+C32+C33+C34</f>
        <v>-12689.6</v>
      </c>
      <c r="D30" s="33">
        <f t="shared" si="8"/>
        <v>-44862.4</v>
      </c>
      <c r="E30" s="33">
        <f t="shared" si="8"/>
        <v>-35244</v>
      </c>
      <c r="F30" s="33">
        <f t="shared" si="8"/>
        <v>-35411.2</v>
      </c>
      <c r="G30" s="33">
        <f t="shared" si="8"/>
        <v>-18185.2</v>
      </c>
      <c r="H30" s="33">
        <f t="shared" si="8"/>
        <v>-9319.2</v>
      </c>
      <c r="I30" s="33">
        <f t="shared" si="8"/>
        <v>-14040.4</v>
      </c>
      <c r="J30" s="33">
        <f t="shared" si="8"/>
        <v>-8852.8</v>
      </c>
      <c r="K30" s="33">
        <f t="shared" si="8"/>
        <v>-25198.8</v>
      </c>
      <c r="L30" s="33">
        <f t="shared" si="7"/>
        <v>-213259.19999999998</v>
      </c>
      <c r="M30"/>
    </row>
    <row r="31" spans="1:13" s="36" customFormat="1" ht="18.75" customHeight="1">
      <c r="A31" s="34" t="s">
        <v>55</v>
      </c>
      <c r="B31" s="33">
        <f>-ROUND((B9)*$E$3,2)</f>
        <v>-9455.6</v>
      </c>
      <c r="C31" s="33">
        <f aca="true" t="shared" si="9" ref="C31:K31">-ROUND((C9)*$E$3,2)</f>
        <v>-12689.6</v>
      </c>
      <c r="D31" s="33">
        <f t="shared" si="9"/>
        <v>-44862.4</v>
      </c>
      <c r="E31" s="33">
        <f t="shared" si="9"/>
        <v>-35244</v>
      </c>
      <c r="F31" s="33">
        <f t="shared" si="9"/>
        <v>-35411.2</v>
      </c>
      <c r="G31" s="33">
        <f t="shared" si="9"/>
        <v>-18185.2</v>
      </c>
      <c r="H31" s="33">
        <f t="shared" si="9"/>
        <v>-9319.2</v>
      </c>
      <c r="I31" s="33">
        <f t="shared" si="9"/>
        <v>-14040.4</v>
      </c>
      <c r="J31" s="33">
        <f t="shared" si="9"/>
        <v>-8852.8</v>
      </c>
      <c r="K31" s="33">
        <f t="shared" si="9"/>
        <v>-25198.8</v>
      </c>
      <c r="L31" s="33">
        <f t="shared" si="7"/>
        <v>-213259.19999999998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-94197.99</v>
      </c>
      <c r="C35" s="38">
        <f aca="true" t="shared" si="10" ref="C35:K35">SUM(C36:C47)</f>
        <v>-1840.13</v>
      </c>
      <c r="D35" s="38">
        <f t="shared" si="10"/>
        <v>-6253.79</v>
      </c>
      <c r="E35" s="38">
        <f t="shared" si="10"/>
        <v>-307693.42</v>
      </c>
      <c r="F35" s="38">
        <f t="shared" si="10"/>
        <v>-5787.09</v>
      </c>
      <c r="G35" s="38">
        <f t="shared" si="10"/>
        <v>-146600.19</v>
      </c>
      <c r="H35" s="38">
        <f t="shared" si="10"/>
        <v>-10476.95</v>
      </c>
      <c r="I35" s="38">
        <f t="shared" si="10"/>
        <v>-137600.19</v>
      </c>
      <c r="J35" s="38">
        <f t="shared" si="10"/>
        <v>-1946.81</v>
      </c>
      <c r="K35" s="38">
        <f t="shared" si="10"/>
        <v>-3733.61</v>
      </c>
      <c r="L35" s="33">
        <f t="shared" si="7"/>
        <v>-716130.17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-135000</v>
      </c>
      <c r="J45" s="17">
        <v>0</v>
      </c>
      <c r="K45" s="17">
        <v>0</v>
      </c>
      <c r="L45" s="17">
        <f>SUM(B45:K45)</f>
        <v>-576000</v>
      </c>
    </row>
    <row r="46" spans="1:12" ht="18.75" customHeight="1">
      <c r="A46" s="37" t="s">
        <v>73</v>
      </c>
      <c r="B46" s="17">
        <v>-2400.18</v>
      </c>
      <c r="C46" s="17">
        <v>-1840.13</v>
      </c>
      <c r="D46" s="17">
        <v>-6253.79</v>
      </c>
      <c r="E46" s="17">
        <v>-5613.74</v>
      </c>
      <c r="F46" s="17">
        <v>-5787.09</v>
      </c>
      <c r="G46" s="17">
        <v>-2600.19</v>
      </c>
      <c r="H46" s="17">
        <v>-1746.79</v>
      </c>
      <c r="I46" s="17">
        <v>-2600.19</v>
      </c>
      <c r="J46" s="17">
        <v>-1946.81</v>
      </c>
      <c r="K46" s="17">
        <v>-3733.61</v>
      </c>
      <c r="L46" s="30">
        <f t="shared" si="11"/>
        <v>-34522.52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70997.45999999998</v>
      </c>
      <c r="C50" s="41">
        <f>IF(C18+C29+C42+C51&lt;0,0,C18+C29+C51)</f>
        <v>119782.16000000002</v>
      </c>
      <c r="D50" s="41">
        <f>IF(D18+D29+D42+D51&lt;0,0,D18+D29+D51)</f>
        <v>404606.74000000005</v>
      </c>
      <c r="E50" s="41">
        <f>IF(E18+E29+E42+E51&lt;0,0,E18+E29+E51)</f>
        <v>66129.02999999997</v>
      </c>
      <c r="F50" s="41">
        <f>IF(F18+F29+F42+F51&lt;0,0,F18+F29+F51)</f>
        <v>380950.20000000007</v>
      </c>
      <c r="G50" s="41">
        <f>IF(G18+G29+G42+G51&lt;0,0,G18+G29+G51)</f>
        <v>24447.139999999985</v>
      </c>
      <c r="H50" s="41">
        <f>IF(H18+H29+H42+H51&lt;0,0,H18+H29+H51)</f>
        <v>107671.13999999998</v>
      </c>
      <c r="I50" s="41">
        <f>IF(I18+I29+I42+I51&lt;0,0,I18+I29+I51)</f>
        <v>37950.07999999999</v>
      </c>
      <c r="J50" s="41">
        <f>IF(J18+J29+J42+J51&lt;0,0,J18+J29+J51)</f>
        <v>131086.63000000003</v>
      </c>
      <c r="K50" s="41">
        <f>IF(K18+K29+K42+K51&lt;0,0,K18+K29+K51)</f>
        <v>243118.9</v>
      </c>
      <c r="L50" s="42">
        <f>SUM(B50:K50)</f>
        <v>1586739.4800000002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70997.47</v>
      </c>
      <c r="C56" s="41">
        <f aca="true" t="shared" si="12" ref="C56:J56">SUM(C57:C68)</f>
        <v>119782.16</v>
      </c>
      <c r="D56" s="41">
        <f t="shared" si="12"/>
        <v>404606.74</v>
      </c>
      <c r="E56" s="41">
        <f t="shared" si="12"/>
        <v>66129.03</v>
      </c>
      <c r="F56" s="41">
        <f t="shared" si="12"/>
        <v>380950.2</v>
      </c>
      <c r="G56" s="41">
        <f t="shared" si="12"/>
        <v>24447.14</v>
      </c>
      <c r="H56" s="41">
        <f t="shared" si="12"/>
        <v>107671.15</v>
      </c>
      <c r="I56" s="41">
        <f>SUM(I57:I71)</f>
        <v>37950.08</v>
      </c>
      <c r="J56" s="41">
        <f t="shared" si="12"/>
        <v>131086.63</v>
      </c>
      <c r="K56" s="41">
        <f>SUM(K57:K70)</f>
        <v>243118.89</v>
      </c>
      <c r="L56" s="46">
        <f>SUM(B56:K56)</f>
        <v>1586739.4900000002</v>
      </c>
      <c r="M56" s="40"/>
    </row>
    <row r="57" spans="1:13" ht="18.75" customHeight="1">
      <c r="A57" s="47" t="s">
        <v>48</v>
      </c>
      <c r="B57" s="48">
        <v>70997.47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70997.47</v>
      </c>
      <c r="M57" s="40"/>
    </row>
    <row r="58" spans="1:12" ht="18.75" customHeight="1">
      <c r="A58" s="47" t="s">
        <v>58</v>
      </c>
      <c r="B58" s="17">
        <v>0</v>
      </c>
      <c r="C58" s="48">
        <v>104593.78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104593.78</v>
      </c>
    </row>
    <row r="59" spans="1:12" ht="18.75" customHeight="1">
      <c r="A59" s="47" t="s">
        <v>59</v>
      </c>
      <c r="B59" s="17">
        <v>0</v>
      </c>
      <c r="C59" s="48">
        <v>15188.38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15188.38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404606.74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404606.74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66129.03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66129.03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380950.2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380950.2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24447.14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24447.14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107671.15</v>
      </c>
      <c r="I64" s="17">
        <v>0</v>
      </c>
      <c r="J64" s="17">
        <v>0</v>
      </c>
      <c r="K64" s="17">
        <v>0</v>
      </c>
      <c r="L64" s="46">
        <f t="shared" si="13"/>
        <v>107671.15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131086.63</v>
      </c>
      <c r="K66" s="17">
        <v>0</v>
      </c>
      <c r="L66" s="46">
        <f t="shared" si="13"/>
        <v>131086.63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102425.99</v>
      </c>
      <c r="L67" s="46">
        <f t="shared" si="13"/>
        <v>102425.99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140692.9</v>
      </c>
      <c r="L68" s="46">
        <f t="shared" si="13"/>
        <v>140692.9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37950.08</v>
      </c>
      <c r="J71" s="52">
        <v>0</v>
      </c>
      <c r="K71" s="52">
        <v>0</v>
      </c>
      <c r="L71" s="51">
        <f>SUM(B71:K71)</f>
        <v>37950.08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2022-04-16T11:51:58Z</dcterms:modified>
  <cp:category/>
  <cp:version/>
  <cp:contentType/>
  <cp:contentStatus/>
</cp:coreProperties>
</file>