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<sst xmlns="http://schemas.openxmlformats.org/spreadsheetml/2006/main" count="81" uniqueCount="80">
  <si>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</si>
  <si>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</si>
  <si>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</si>
  <si>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</si>
  <si>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</si>
  <si>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</si>
  <si>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</si>
  <si>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</si>
  <si>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</si>
  <si>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</si>
  <si>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</si>
  <si>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</si>
  <si>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</si>
  <si>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</si>
  <si>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</si>
  <si>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</si>
  <si>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</si>
  <si>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</si>
  <si>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</si>
  <si>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</si>
  <si>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</si>
  <si>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</si>
  <si>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</si>
  <si>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</si>
  <si>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</si>
  <si>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</si>
  <si>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</si>
  <si>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</si>
  <si>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</si>
  <si>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</si>
  <si>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</si>
  <si>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</si>
  <si>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</si>
  <si>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</si>
  <si>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</si>
  <si>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</si>
  <si>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</si>
  <si>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</si>
  <si>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</si>
  <si>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</si>
  <si>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</si>
  <si>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</si>
  <si>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</si>
  <si>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</si>
  <si>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</si>
  <si>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</si>
  <si>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</si>
  <si>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</si>
  <si>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</si>
  <si>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</si>
  <si>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</si>
  <si>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</si>
  <si>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</si>
  <si>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</si>
  <si>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</si>
  <si>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</si>
  <si>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</si>
  <si>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</si>
  <si>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</si>
  <si>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</si>
  <si>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</si>
  <si>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</si>
  <si>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</si>
  <si>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</si>
  <si>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</si>
  <si>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</si>
  <si>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</si>
  <si>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</si>
  <si>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</si>
  <si>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</si>
  <si>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09/04/22 - VENCIMENTO 18/04/22</t>
  </si>
  <si>
    <t>5.2.9. Ajuste de Cronograma (+)</t>
  </si>
  <si>
    <t>5.2.10. Ajuste de Cronograma (-)</t>
  </si>
  <si>
    <t>5.2.11.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</si>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</sst>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48911</v>
      </c>
      <c r="C7" s="10">
        <f>C8+C11</f>
        <v>62368</v>
      </c>
      <c r="D7" s="10">
        <f aca="true" t="shared" si="0" ref="D7:K7">D8+D11</f>
        <v>194234</v>
      </c>
      <c r="E7" s="10">
        <f t="shared" si="0"/>
        <v>164504</v>
      </c>
      <c r="F7" s="10">
        <f t="shared" si="0"/>
        <v>165214</v>
      </c>
      <c r="G7" s="10">
        <f t="shared" si="0"/>
        <v>76924</v>
      </c>
      <c r="H7" s="10">
        <f t="shared" si="0"/>
        <v>38185</v>
      </c>
      <c r="I7" s="10">
        <f t="shared" si="0"/>
        <v>71207</v>
      </c>
      <c r="J7" s="10">
        <f t="shared" si="0"/>
        <v>48959</v>
      </c>
      <c r="K7" s="10">
        <f t="shared" si="0"/>
        <v>132777</v>
      </c>
      <c r="L7" s="10">
        <f>SUM(B7:K7)</f>
        <v>1003283</v>
      </c>
      <c r="M7" s="11"/>
    </row>
    <row r="8" spans="1:13" ht="17.25" customHeight="1">
      <c r="A8" s="12" t="s">
        <v>18</v>
      </c>
      <c r="B8" s="13">
        <f>B9+B10</f>
        <v>4824</v>
      </c>
      <c r="C8" s="13">
        <f aca="true" t="shared" si="1" ref="C8:K8">C9+C10</f>
        <v>5461</v>
      </c>
      <c r="D8" s="13">
        <f t="shared" si="1"/>
        <v>18293</v>
      </c>
      <c r="E8" s="13">
        <f t="shared" si="1"/>
        <v>13453</v>
      </c>
      <c r="F8" s="13">
        <f t="shared" si="1"/>
        <v>12186</v>
      </c>
      <c r="G8" s="13">
        <f t="shared" si="1"/>
        <v>7399</v>
      </c>
      <c r="H8" s="13">
        <f t="shared" si="1"/>
        <v>3215</v>
      </c>
      <c r="I8" s="13">
        <f t="shared" si="1"/>
        <v>4432</v>
      </c>
      <c r="J8" s="13">
        <f t="shared" si="1"/>
        <v>4212</v>
      </c>
      <c r="K8" s="13">
        <f t="shared" si="1"/>
        <v>10302</v>
      </c>
      <c r="L8" s="13">
        <f>SUM(B8:K8)</f>
        <v>83777</v>
      </c>
      <c r="M8"/>
    </row>
    <row r="9" spans="1:13" ht="17.25" customHeight="1">
      <c r="A9" s="14" t="s">
        <v>19</v>
      </c>
      <c r="B9" s="15">
        <v>4824</v>
      </c>
      <c r="C9" s="15">
        <v>5461</v>
      </c>
      <c r="D9" s="15">
        <v>18293</v>
      </c>
      <c r="E9" s="15">
        <v>13453</v>
      </c>
      <c r="F9" s="15">
        <v>12186</v>
      </c>
      <c r="G9" s="15">
        <v>7399</v>
      </c>
      <c r="H9" s="15">
        <v>3196</v>
      </c>
      <c r="I9" s="15">
        <v>4432</v>
      </c>
      <c r="J9" s="15">
        <v>4212</v>
      </c>
      <c r="K9" s="15">
        <v>10302</v>
      </c>
      <c r="L9" s="13">
        <f>SUM(B9:K9)</f>
        <v>83758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19</v>
      </c>
      <c r="I10" s="15">
        <v>0</v>
      </c>
      <c r="J10" s="15">
        <v>0</v>
      </c>
      <c r="K10" s="15">
        <v>0</v>
      </c>
      <c r="L10" s="13">
        <f>SUM(B10:K10)</f>
        <v>19</v>
      </c>
      <c r="M10"/>
    </row>
    <row r="11" spans="1:13" ht="17.25" customHeight="1">
      <c r="A11" s="12" t="s">
        <v>21</v>
      </c>
      <c r="B11" s="15">
        <v>44087</v>
      </c>
      <c r="C11" s="15">
        <v>56907</v>
      </c>
      <c r="D11" s="15">
        <v>175941</v>
      </c>
      <c r="E11" s="15">
        <v>151051</v>
      </c>
      <c r="F11" s="15">
        <v>153028</v>
      </c>
      <c r="G11" s="15">
        <v>69525</v>
      </c>
      <c r="H11" s="15">
        <v>34970</v>
      </c>
      <c r="I11" s="15">
        <v>66775</v>
      </c>
      <c r="J11" s="15">
        <v>44747</v>
      </c>
      <c r="K11" s="15">
        <v>122475</v>
      </c>
      <c r="L11" s="13">
        <f>SUM(B11:K11)</f>
        <v>919506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74</v>
      </c>
      <c r="B14" s="20">
        <v>0.3058</v>
      </c>
      <c r="C14" s="20">
        <v>0.183</v>
      </c>
      <c r="D14" s="20">
        <v>0.2178</v>
      </c>
      <c r="E14" s="20">
        <v>0.2206</v>
      </c>
      <c r="F14" s="20">
        <v>0.1949</v>
      </c>
      <c r="G14" s="20">
        <v>0.2143</v>
      </c>
      <c r="H14" s="20">
        <v>0.2361</v>
      </c>
      <c r="I14" s="20">
        <v>0.1957</v>
      </c>
      <c r="J14" s="20">
        <v>0.2108</v>
      </c>
      <c r="K14" s="20">
        <v>0.1721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1.273764116356002</v>
      </c>
      <c r="C16" s="22">
        <v>1.177176049530078</v>
      </c>
      <c r="D16" s="22">
        <v>1.061475751009349</v>
      </c>
      <c r="E16" s="22">
        <v>1.074478385909376</v>
      </c>
      <c r="F16" s="22">
        <v>1.175783409858229</v>
      </c>
      <c r="G16" s="22">
        <v>1.178918157577328</v>
      </c>
      <c r="H16" s="22">
        <v>1.125036301442401</v>
      </c>
      <c r="I16" s="22">
        <v>1.162510850011398</v>
      </c>
      <c r="J16" s="22">
        <v>1.29092916363226</v>
      </c>
      <c r="K16" s="22">
        <v>1.060261780540156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406595.46</v>
      </c>
      <c r="C18" s="25">
        <f aca="true" t="shared" si="2" ref="C18:K18">SUM(C19:C26)</f>
        <v>267976.86000000004</v>
      </c>
      <c r="D18" s="25">
        <f t="shared" si="2"/>
        <v>902609.25</v>
      </c>
      <c r="E18" s="25">
        <f t="shared" si="2"/>
        <v>779916.99</v>
      </c>
      <c r="F18" s="25">
        <f t="shared" si="2"/>
        <v>762312.86</v>
      </c>
      <c r="G18" s="25">
        <f t="shared" si="2"/>
        <v>391472.73</v>
      </c>
      <c r="H18" s="25">
        <f t="shared" si="2"/>
        <v>205765.20999999996</v>
      </c>
      <c r="I18" s="25">
        <f t="shared" si="2"/>
        <v>320750.06999999995</v>
      </c>
      <c r="J18" s="25">
        <f t="shared" si="2"/>
        <v>268583.48000000004</v>
      </c>
      <c r="K18" s="25">
        <f t="shared" si="2"/>
        <v>483474.11</v>
      </c>
      <c r="L18" s="25">
        <f>SUM(B18:K18)</f>
        <v>4789457.0200000005</v>
      </c>
      <c r="M18"/>
    </row>
    <row r="19" spans="1:13" ht="17.25" customHeight="1">
      <c r="A19" s="26" t="s">
        <v>24</v>
      </c>
      <c r="B19" s="60">
        <f>ROUND((B13+B14)*B7,2)</f>
        <v>316556.88</v>
      </c>
      <c r="C19" s="60">
        <f aca="true" t="shared" si="3" ref="C19:K19">ROUND((C13+C14)*C7,2)</f>
        <v>220764.01</v>
      </c>
      <c r="D19" s="60">
        <f t="shared" si="3"/>
        <v>818288.42</v>
      </c>
      <c r="E19" s="60">
        <f t="shared" si="3"/>
        <v>702004.37</v>
      </c>
      <c r="F19" s="60">
        <f t="shared" si="3"/>
        <v>622939.39</v>
      </c>
      <c r="G19" s="60">
        <f t="shared" si="3"/>
        <v>318919.21</v>
      </c>
      <c r="H19" s="60">
        <f t="shared" si="3"/>
        <v>174387.08</v>
      </c>
      <c r="I19" s="60">
        <f t="shared" si="3"/>
        <v>269618.18</v>
      </c>
      <c r="J19" s="60">
        <f t="shared" si="3"/>
        <v>199649.91</v>
      </c>
      <c r="K19" s="60">
        <f t="shared" si="3"/>
        <v>442147.41</v>
      </c>
      <c r="L19" s="33">
        <f>SUM(B19:K19)</f>
        <v>4085274.860000001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86661.91</v>
      </c>
      <c r="C20" s="33">
        <f t="shared" si="4"/>
        <v>39114.1</v>
      </c>
      <c r="D20" s="33">
        <f t="shared" si="4"/>
        <v>50304.9</v>
      </c>
      <c r="E20" s="33">
        <f t="shared" si="4"/>
        <v>52284.15</v>
      </c>
      <c r="F20" s="33">
        <f t="shared" si="4"/>
        <v>109502.41</v>
      </c>
      <c r="G20" s="33">
        <f t="shared" si="4"/>
        <v>57060.44</v>
      </c>
      <c r="H20" s="33">
        <f t="shared" si="4"/>
        <v>21804.72</v>
      </c>
      <c r="I20" s="33">
        <f t="shared" si="4"/>
        <v>43815.88</v>
      </c>
      <c r="J20" s="33">
        <f t="shared" si="4"/>
        <v>58083.98</v>
      </c>
      <c r="K20" s="33">
        <f t="shared" si="4"/>
        <v>26644.59</v>
      </c>
      <c r="L20" s="33">
        <f aca="true" t="shared" si="5" ref="L20:L26">SUM(B20:K20)</f>
        <v>545277.08</v>
      </c>
      <c r="M20"/>
    </row>
    <row r="21" spans="1:13" ht="17.25" customHeight="1">
      <c r="A21" s="27" t="s">
        <v>26</v>
      </c>
      <c r="B21" s="33">
        <v>901.2</v>
      </c>
      <c r="C21" s="33">
        <v>5907.87</v>
      </c>
      <c r="D21" s="33">
        <v>28741.47</v>
      </c>
      <c r="E21" s="33">
        <v>20759.4</v>
      </c>
      <c r="F21" s="33">
        <v>26480.75</v>
      </c>
      <c r="G21" s="33">
        <v>14505.77</v>
      </c>
      <c r="H21" s="33">
        <v>7503.08</v>
      </c>
      <c r="I21" s="33">
        <v>5006.67</v>
      </c>
      <c r="J21" s="33">
        <v>7009.34</v>
      </c>
      <c r="K21" s="33">
        <v>10413.87</v>
      </c>
      <c r="L21" s="33">
        <f t="shared" si="5"/>
        <v>127229.42</v>
      </c>
      <c r="M21"/>
    </row>
    <row r="22" spans="1:13" ht="17.25" customHeight="1">
      <c r="A22" s="27" t="s">
        <v>27</v>
      </c>
      <c r="B22" s="33">
        <v>1524.74</v>
      </c>
      <c r="C22" s="29">
        <v>1524.74</v>
      </c>
      <c r="D22" s="29">
        <v>3049.48</v>
      </c>
      <c r="E22" s="29">
        <v>3049.48</v>
      </c>
      <c r="F22" s="33">
        <v>1524.74</v>
      </c>
      <c r="G22" s="29">
        <v>0</v>
      </c>
      <c r="H22" s="33">
        <v>1524.74</v>
      </c>
      <c r="I22" s="29">
        <v>1524.74</v>
      </c>
      <c r="J22" s="29">
        <v>3049.48</v>
      </c>
      <c r="K22" s="29">
        <v>3049.48</v>
      </c>
      <c r="L22" s="33">
        <f t="shared" si="5"/>
        <v>19821.62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532.35</v>
      </c>
      <c r="C24" s="33">
        <v>352.5</v>
      </c>
      <c r="D24" s="33">
        <v>1184.6</v>
      </c>
      <c r="E24" s="33">
        <v>1023.94</v>
      </c>
      <c r="F24" s="33">
        <v>999.96</v>
      </c>
      <c r="G24" s="33">
        <v>513.17</v>
      </c>
      <c r="H24" s="33">
        <v>270.97</v>
      </c>
      <c r="I24" s="33">
        <v>419.65</v>
      </c>
      <c r="J24" s="33">
        <v>352.5</v>
      </c>
      <c r="K24" s="33">
        <v>633.07</v>
      </c>
      <c r="L24" s="33">
        <f t="shared" si="5"/>
        <v>6282.709999999999</v>
      </c>
      <c r="M24"/>
    </row>
    <row r="25" spans="1:13" ht="17.25" customHeight="1">
      <c r="A25" s="27" t="s">
        <v>77</v>
      </c>
      <c r="B25" s="33">
        <v>289.02</v>
      </c>
      <c r="C25" s="33">
        <v>217.88</v>
      </c>
      <c r="D25" s="33">
        <v>709.42</v>
      </c>
      <c r="E25" s="33">
        <v>542.53</v>
      </c>
      <c r="F25" s="33">
        <v>591.77</v>
      </c>
      <c r="G25" s="33">
        <v>330.22</v>
      </c>
      <c r="H25" s="33">
        <v>187.26</v>
      </c>
      <c r="I25" s="33">
        <v>248.47</v>
      </c>
      <c r="J25" s="33">
        <v>300.51</v>
      </c>
      <c r="K25" s="33">
        <v>400.89</v>
      </c>
      <c r="L25" s="33">
        <f t="shared" si="5"/>
        <v>3817.97</v>
      </c>
      <c r="M25"/>
    </row>
    <row r="26" spans="1:13" ht="17.25" customHeight="1">
      <c r="A26" s="27" t="s">
        <v>78</v>
      </c>
      <c r="B26" s="33">
        <v>129.36</v>
      </c>
      <c r="C26" s="33">
        <v>95.76</v>
      </c>
      <c r="D26" s="33">
        <v>330.96</v>
      </c>
      <c r="E26" s="33">
        <v>253.12</v>
      </c>
      <c r="F26" s="33">
        <v>273.84</v>
      </c>
      <c r="G26" s="33">
        <v>143.92</v>
      </c>
      <c r="H26" s="33">
        <v>87.36</v>
      </c>
      <c r="I26" s="33">
        <v>116.48</v>
      </c>
      <c r="J26" s="33">
        <v>137.76</v>
      </c>
      <c r="K26" s="33">
        <v>184.8</v>
      </c>
      <c r="L26" s="33">
        <f t="shared" si="5"/>
        <v>1753.36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-115983.63</v>
      </c>
      <c r="C29" s="33">
        <f t="shared" si="6"/>
        <v>-25988.54</v>
      </c>
      <c r="D29" s="33">
        <f t="shared" si="6"/>
        <v>-87076.34999999999</v>
      </c>
      <c r="E29" s="33">
        <f t="shared" si="6"/>
        <v>-672966.63</v>
      </c>
      <c r="F29" s="33">
        <f t="shared" si="6"/>
        <v>-59178.81</v>
      </c>
      <c r="G29" s="33">
        <f t="shared" si="6"/>
        <v>-332409.13999999996</v>
      </c>
      <c r="H29" s="33">
        <f t="shared" si="6"/>
        <v>-24299.34</v>
      </c>
      <c r="I29" s="33">
        <f t="shared" si="6"/>
        <v>-273834.3</v>
      </c>
      <c r="J29" s="33">
        <f t="shared" si="6"/>
        <v>-20492.94</v>
      </c>
      <c r="K29" s="33">
        <f t="shared" si="6"/>
        <v>-48849.060000000005</v>
      </c>
      <c r="L29" s="33">
        <f aca="true" t="shared" si="7" ref="L29:L36">SUM(B29:K29)</f>
        <v>-1661078.74</v>
      </c>
      <c r="M29"/>
    </row>
    <row r="30" spans="1:13" ht="18.75" customHeight="1">
      <c r="A30" s="27" t="s">
        <v>30</v>
      </c>
      <c r="B30" s="33">
        <f>B31+B32+B33+B34</f>
        <v>-21225.6</v>
      </c>
      <c r="C30" s="33">
        <f aca="true" t="shared" si="8" ref="C30:K30">C31+C32+C33+C34</f>
        <v>-24028.4</v>
      </c>
      <c r="D30" s="33">
        <f t="shared" si="8"/>
        <v>-80489.2</v>
      </c>
      <c r="E30" s="33">
        <f t="shared" si="8"/>
        <v>-59193.2</v>
      </c>
      <c r="F30" s="33">
        <f t="shared" si="8"/>
        <v>-53618.4</v>
      </c>
      <c r="G30" s="33">
        <f t="shared" si="8"/>
        <v>-32555.6</v>
      </c>
      <c r="H30" s="33">
        <f t="shared" si="8"/>
        <v>-14062.4</v>
      </c>
      <c r="I30" s="33">
        <f t="shared" si="8"/>
        <v>-19500.8</v>
      </c>
      <c r="J30" s="33">
        <f t="shared" si="8"/>
        <v>-18532.8</v>
      </c>
      <c r="K30" s="33">
        <f t="shared" si="8"/>
        <v>-45328.8</v>
      </c>
      <c r="L30" s="33">
        <f t="shared" si="7"/>
        <v>-368535.19999999995</v>
      </c>
      <c r="M30"/>
    </row>
    <row r="31" spans="1:13" s="36" customFormat="1" ht="18.75" customHeight="1">
      <c r="A31" s="34" t="s">
        <v>55</v>
      </c>
      <c r="B31" s="33">
        <f>-ROUND((B9)*$E$3,2)</f>
        <v>-21225.6</v>
      </c>
      <c r="C31" s="33">
        <f aca="true" t="shared" si="9" ref="C31:K31">-ROUND((C9)*$E$3,2)</f>
        <v>-24028.4</v>
      </c>
      <c r="D31" s="33">
        <f t="shared" si="9"/>
        <v>-80489.2</v>
      </c>
      <c r="E31" s="33">
        <f t="shared" si="9"/>
        <v>-59193.2</v>
      </c>
      <c r="F31" s="33">
        <f t="shared" si="9"/>
        <v>-53618.4</v>
      </c>
      <c r="G31" s="33">
        <f t="shared" si="9"/>
        <v>-32555.6</v>
      </c>
      <c r="H31" s="33">
        <f t="shared" si="9"/>
        <v>-14062.4</v>
      </c>
      <c r="I31" s="33">
        <f t="shared" si="9"/>
        <v>-19500.8</v>
      </c>
      <c r="J31" s="33">
        <f t="shared" si="9"/>
        <v>-18532.8</v>
      </c>
      <c r="K31" s="33">
        <f t="shared" si="9"/>
        <v>-45328.8</v>
      </c>
      <c r="L31" s="33">
        <f t="shared" si="7"/>
        <v>-368535.19999999995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-94758.03000000001</v>
      </c>
      <c r="C35" s="38">
        <f aca="true" t="shared" si="10" ref="C35:K35">SUM(C36:C47)</f>
        <v>-1960.14</v>
      </c>
      <c r="D35" s="38">
        <f t="shared" si="10"/>
        <v>-6587.15</v>
      </c>
      <c r="E35" s="38">
        <f t="shared" si="10"/>
        <v>-613773.43</v>
      </c>
      <c r="F35" s="38">
        <f t="shared" si="10"/>
        <v>-5560.41</v>
      </c>
      <c r="G35" s="38">
        <f t="shared" si="10"/>
        <v>-299853.54</v>
      </c>
      <c r="H35" s="38">
        <f t="shared" si="10"/>
        <v>-10236.94</v>
      </c>
      <c r="I35" s="38">
        <f t="shared" si="10"/>
        <v>-254333.5</v>
      </c>
      <c r="J35" s="38">
        <f t="shared" si="10"/>
        <v>-1960.14</v>
      </c>
      <c r="K35" s="38">
        <f t="shared" si="10"/>
        <v>-3520.26</v>
      </c>
      <c r="L35" s="33">
        <f t="shared" si="7"/>
        <v>-1292543.5399999998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-22271.49</v>
      </c>
      <c r="C37" s="17">
        <v>0</v>
      </c>
      <c r="D37" s="17">
        <v>0</v>
      </c>
      <c r="E37" s="33">
        <v>-5079.68</v>
      </c>
      <c r="F37" s="28">
        <v>0</v>
      </c>
      <c r="G37" s="28">
        <v>0</v>
      </c>
      <c r="H37" s="33">
        <v>-8730.16</v>
      </c>
      <c r="I37" s="17">
        <v>0</v>
      </c>
      <c r="J37" s="28">
        <v>0</v>
      </c>
      <c r="K37" s="17">
        <v>0</v>
      </c>
      <c r="L37" s="33">
        <f>SUM(B37:K37)</f>
        <v>-36081.33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72</v>
      </c>
      <c r="B45" s="17">
        <v>0</v>
      </c>
      <c r="C45" s="17">
        <v>0</v>
      </c>
      <c r="D45" s="17">
        <v>0</v>
      </c>
      <c r="E45" s="17">
        <v>-603000</v>
      </c>
      <c r="F45" s="17">
        <v>0</v>
      </c>
      <c r="G45" s="17">
        <v>-297000</v>
      </c>
      <c r="H45" s="17">
        <v>0</v>
      </c>
      <c r="I45" s="17">
        <v>-252000</v>
      </c>
      <c r="J45" s="17">
        <v>0</v>
      </c>
      <c r="K45" s="17">
        <v>0</v>
      </c>
      <c r="L45" s="17">
        <f>SUM(B45:K45)</f>
        <v>-1152000</v>
      </c>
    </row>
    <row r="46" spans="1:12" ht="18.75" customHeight="1">
      <c r="A46" s="37" t="s">
        <v>73</v>
      </c>
      <c r="B46" s="17">
        <v>-2960.22</v>
      </c>
      <c r="C46" s="17">
        <v>-1960.14</v>
      </c>
      <c r="D46" s="17">
        <v>-6587.15</v>
      </c>
      <c r="E46" s="17">
        <v>-5693.75</v>
      </c>
      <c r="F46" s="17">
        <v>-5560.41</v>
      </c>
      <c r="G46" s="17">
        <v>-2853.54</v>
      </c>
      <c r="H46" s="17">
        <v>-1506.78</v>
      </c>
      <c r="I46" s="17">
        <v>-2333.5</v>
      </c>
      <c r="J46" s="17">
        <v>-1960.14</v>
      </c>
      <c r="K46" s="17">
        <v>-3520.26</v>
      </c>
      <c r="L46" s="30">
        <f t="shared" si="11"/>
        <v>-34935.89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290611.83</v>
      </c>
      <c r="C50" s="41">
        <f>IF(C18+C29+C42+C51&lt;0,0,C18+C29+C51)</f>
        <v>241988.32000000004</v>
      </c>
      <c r="D50" s="41">
        <f>IF(D18+D29+D42+D51&lt;0,0,D18+D29+D51)</f>
        <v>815532.9</v>
      </c>
      <c r="E50" s="41">
        <f>IF(E18+E29+E42+E51&lt;0,0,E18+E29+E51)</f>
        <v>106950.35999999999</v>
      </c>
      <c r="F50" s="41">
        <f>IF(F18+F29+F42+F51&lt;0,0,F18+F29+F51)</f>
        <v>703134.05</v>
      </c>
      <c r="G50" s="41">
        <f>IF(G18+G29+G42+G51&lt;0,0,G18+G29+G51)</f>
        <v>59063.590000000026</v>
      </c>
      <c r="H50" s="41">
        <f>IF(H18+H29+H42+H51&lt;0,0,H18+H29+H51)</f>
        <v>181465.86999999997</v>
      </c>
      <c r="I50" s="41">
        <f>IF(I18+I29+I42+I51&lt;0,0,I18+I29+I51)</f>
        <v>46915.76999999996</v>
      </c>
      <c r="J50" s="41">
        <f>IF(J18+J29+J42+J51&lt;0,0,J18+J29+J51)</f>
        <v>248090.54000000004</v>
      </c>
      <c r="K50" s="41">
        <f>IF(K18+K29+K42+K51&lt;0,0,K18+K29+K51)</f>
        <v>434625.05</v>
      </c>
      <c r="L50" s="42">
        <f>SUM(B50:K50)</f>
        <v>3128378.28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290611.84</v>
      </c>
      <c r="C56" s="41">
        <f aca="true" t="shared" si="12" ref="C56:J56">SUM(C57:C68)</f>
        <v>241988.32</v>
      </c>
      <c r="D56" s="41">
        <f t="shared" si="12"/>
        <v>815532.9</v>
      </c>
      <c r="E56" s="41">
        <f t="shared" si="12"/>
        <v>106950.36</v>
      </c>
      <c r="F56" s="41">
        <f t="shared" si="12"/>
        <v>703134.05</v>
      </c>
      <c r="G56" s="41">
        <f t="shared" si="12"/>
        <v>59063.59</v>
      </c>
      <c r="H56" s="41">
        <f t="shared" si="12"/>
        <v>181465.86</v>
      </c>
      <c r="I56" s="41">
        <f>SUM(I57:I71)</f>
        <v>46915.77</v>
      </c>
      <c r="J56" s="41">
        <f t="shared" si="12"/>
        <v>248090.54</v>
      </c>
      <c r="K56" s="41">
        <f>SUM(K57:K70)</f>
        <v>434625.05000000005</v>
      </c>
      <c r="L56" s="46">
        <f>SUM(B56:K56)</f>
        <v>3128378.2800000003</v>
      </c>
      <c r="M56" s="40"/>
    </row>
    <row r="57" spans="1:13" ht="18.75" customHeight="1">
      <c r="A57" s="47" t="s">
        <v>48</v>
      </c>
      <c r="B57" s="48">
        <v>290611.84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290611.84</v>
      </c>
      <c r="M57" s="40"/>
    </row>
    <row r="58" spans="1:12" ht="18.75" customHeight="1">
      <c r="A58" s="47" t="s">
        <v>58</v>
      </c>
      <c r="B58" s="17">
        <v>0</v>
      </c>
      <c r="C58" s="48">
        <v>211449.39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211449.39</v>
      </c>
    </row>
    <row r="59" spans="1:12" ht="18.75" customHeight="1">
      <c r="A59" s="47" t="s">
        <v>59</v>
      </c>
      <c r="B59" s="17">
        <v>0</v>
      </c>
      <c r="C59" s="48">
        <v>30538.93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30538.93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815532.9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815532.9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106950.36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106950.36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703134.05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703134.05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59063.59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59063.59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181465.86</v>
      </c>
      <c r="I64" s="17">
        <v>0</v>
      </c>
      <c r="J64" s="17">
        <v>0</v>
      </c>
      <c r="K64" s="17">
        <v>0</v>
      </c>
      <c r="L64" s="46">
        <f t="shared" si="13"/>
        <v>181465.86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248090.54</v>
      </c>
      <c r="K66" s="17">
        <v>0</v>
      </c>
      <c r="L66" s="46">
        <f t="shared" si="13"/>
        <v>248090.54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219355.26</v>
      </c>
      <c r="L67" s="46">
        <f t="shared" si="13"/>
        <v>219355.26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215269.79</v>
      </c>
      <c r="L68" s="46">
        <f t="shared" si="13"/>
        <v>215269.79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46915.77</v>
      </c>
      <c r="J71" s="52">
        <v>0</v>
      </c>
      <c r="K71" s="52">
        <v>0</v>
      </c>
      <c r="L71" s="51">
        <f>SUM(B71:K71)</f>
        <v>46915.77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2022-04-16T11:48:46Z</dcterms:modified>
  <cp:category/>
  <cp:version/>
  <cp:contentType/>
  <cp:contentStatus/>
</cp:coreProperties>
</file>