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<sst xmlns="http://schemas.openxmlformats.org/spreadsheetml/2006/main" count="81" uniqueCount="80">
  <si>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</si>
  <si>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</si>
  <si>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</si>
  <si>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</si>
  <si>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</si>
  <si>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</si>
  <si>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</si>
  <si>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</si>
  <si>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</si>
  <si>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</si>
  <si>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</si>
  <si>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</si>
  <si>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</si>
  <si>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</si>
  <si>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</si>
  <si>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</si>
  <si>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</si>
  <si>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</si>
  <si>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</si>
  <si>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</si>
  <si>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</si>
  <si>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</si>
  <si>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</si>
  <si>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</si>
  <si>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</si>
  <si>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</si>
  <si>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</si>
  <si>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</si>
  <si>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</si>
  <si>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</si>
  <si>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</si>
  <si>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</si>
  <si>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</si>
  <si>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</si>
  <si>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</si>
  <si>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</si>
  <si>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</si>
  <si>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</si>
  <si>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</si>
  <si>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</si>
  <si>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</si>
  <si>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</si>
  <si>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</si>
  <si>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</si>
  <si>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</si>
  <si>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</si>
  <si>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</si>
  <si>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</si>
  <si>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</si>
  <si>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</si>
  <si>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</si>
  <si>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</si>
  <si>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</si>
  <si>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</si>
  <si>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</si>
  <si>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</si>
  <si>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</si>
  <si>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</si>
  <si>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</si>
  <si>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</si>
  <si>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</si>
  <si>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</si>
  <si>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</si>
  <si>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</si>
  <si>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</si>
  <si>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</si>
  <si>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</si>
  <si>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</si>
  <si>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</si>
  <si>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</si>
  <si>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07/04/22 - VENCIMENTO 14/04/22</t>
  </si>
  <si>
    <t>5.2.9. Ajuste de Cronograma (+)</t>
  </si>
  <si>
    <t>5.2.10. Ajuste de Cronograma (-)</t>
  </si>
  <si>
    <t>5.2.11.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</si>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</sst>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4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170" fontId="34" fillId="0" borderId="4" xfId="46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92056</v>
      </c>
      <c r="C7" s="10">
        <f>C8+C11</f>
        <v>110622</v>
      </c>
      <c r="D7" s="10">
        <f aca="true" t="shared" si="0" ref="D7:K7">D8+D11</f>
        <v>327226</v>
      </c>
      <c r="E7" s="10">
        <f t="shared" si="0"/>
        <v>261245</v>
      </c>
      <c r="F7" s="10">
        <f t="shared" si="0"/>
        <v>283813</v>
      </c>
      <c r="G7" s="10">
        <f t="shared" si="0"/>
        <v>153876</v>
      </c>
      <c r="H7" s="10">
        <f t="shared" si="0"/>
        <v>80070</v>
      </c>
      <c r="I7" s="10">
        <f t="shared" si="0"/>
        <v>122205</v>
      </c>
      <c r="J7" s="10">
        <f t="shared" si="0"/>
        <v>130438</v>
      </c>
      <c r="K7" s="10">
        <f t="shared" si="0"/>
        <v>223447</v>
      </c>
      <c r="L7" s="10">
        <f>SUM(B7:K7)</f>
        <v>1784998</v>
      </c>
      <c r="M7" s="11"/>
    </row>
    <row r="8" spans="1:13" ht="17.25" customHeight="1">
      <c r="A8" s="12" t="s">
        <v>18</v>
      </c>
      <c r="B8" s="13">
        <f>B9+B10</f>
        <v>6744</v>
      </c>
      <c r="C8" s="13">
        <f aca="true" t="shared" si="1" ref="C8:K8">C9+C10</f>
        <v>7507</v>
      </c>
      <c r="D8" s="13">
        <f t="shared" si="1"/>
        <v>22412</v>
      </c>
      <c r="E8" s="13">
        <f t="shared" si="1"/>
        <v>15789</v>
      </c>
      <c r="F8" s="13">
        <f t="shared" si="1"/>
        <v>15550</v>
      </c>
      <c r="G8" s="13">
        <f t="shared" si="1"/>
        <v>11525</v>
      </c>
      <c r="H8" s="13">
        <f t="shared" si="1"/>
        <v>5530</v>
      </c>
      <c r="I8" s="13">
        <f t="shared" si="1"/>
        <v>6405</v>
      </c>
      <c r="J8" s="13">
        <f t="shared" si="1"/>
        <v>9605</v>
      </c>
      <c r="K8" s="13">
        <f t="shared" si="1"/>
        <v>14063</v>
      </c>
      <c r="L8" s="13">
        <f>SUM(B8:K8)</f>
        <v>115130</v>
      </c>
      <c r="M8"/>
    </row>
    <row r="9" spans="1:13" ht="17.25" customHeight="1">
      <c r="A9" s="14" t="s">
        <v>19</v>
      </c>
      <c r="B9" s="15">
        <v>6742</v>
      </c>
      <c r="C9" s="15">
        <v>7507</v>
      </c>
      <c r="D9" s="15">
        <v>22412</v>
      </c>
      <c r="E9" s="15">
        <v>15789</v>
      </c>
      <c r="F9" s="15">
        <v>15550</v>
      </c>
      <c r="G9" s="15">
        <v>11525</v>
      </c>
      <c r="H9" s="15">
        <v>5514</v>
      </c>
      <c r="I9" s="15">
        <v>6405</v>
      </c>
      <c r="J9" s="15">
        <v>9605</v>
      </c>
      <c r="K9" s="15">
        <v>14063</v>
      </c>
      <c r="L9" s="13">
        <f>SUM(B9:K9)</f>
        <v>115112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16</v>
      </c>
      <c r="I10" s="15">
        <v>0</v>
      </c>
      <c r="J10" s="15">
        <v>0</v>
      </c>
      <c r="K10" s="15">
        <v>0</v>
      </c>
      <c r="L10" s="13">
        <f>SUM(B10:K10)</f>
        <v>18</v>
      </c>
      <c r="M10"/>
    </row>
    <row r="11" spans="1:13" ht="17.25" customHeight="1">
      <c r="A11" s="12" t="s">
        <v>21</v>
      </c>
      <c r="B11" s="15">
        <v>85312</v>
      </c>
      <c r="C11" s="15">
        <v>103115</v>
      </c>
      <c r="D11" s="15">
        <v>304814</v>
      </c>
      <c r="E11" s="15">
        <v>245456</v>
      </c>
      <c r="F11" s="15">
        <v>268263</v>
      </c>
      <c r="G11" s="15">
        <v>142351</v>
      </c>
      <c r="H11" s="15">
        <v>74540</v>
      </c>
      <c r="I11" s="15">
        <v>115800</v>
      </c>
      <c r="J11" s="15">
        <v>120833</v>
      </c>
      <c r="K11" s="15">
        <v>209384</v>
      </c>
      <c r="L11" s="13">
        <f>SUM(B11:K11)</f>
        <v>1669868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19" t="s">
        <v>74</v>
      </c>
      <c r="B14" s="20">
        <v>0.3058</v>
      </c>
      <c r="C14" s="20">
        <v>0.183</v>
      </c>
      <c r="D14" s="20">
        <v>0.2178</v>
      </c>
      <c r="E14" s="20">
        <v>0.2206</v>
      </c>
      <c r="F14" s="20">
        <v>0.1949</v>
      </c>
      <c r="G14" s="20">
        <v>0.2143</v>
      </c>
      <c r="H14" s="20">
        <v>0.2361</v>
      </c>
      <c r="I14" s="20">
        <v>0.1957</v>
      </c>
      <c r="J14" s="20">
        <v>0.2108</v>
      </c>
      <c r="K14" s="20">
        <v>0.1721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1.231922441414938</v>
      </c>
      <c r="C16" s="22">
        <v>1.170868359794663</v>
      </c>
      <c r="D16" s="22">
        <v>1.050305234632912</v>
      </c>
      <c r="E16" s="22">
        <v>1.065366659206779</v>
      </c>
      <c r="F16" s="22">
        <v>1.167882179395879</v>
      </c>
      <c r="G16" s="22">
        <v>1.176740380350522</v>
      </c>
      <c r="H16" s="22">
        <v>1.107705567459786</v>
      </c>
      <c r="I16" s="22">
        <v>1.166761965858987</v>
      </c>
      <c r="J16" s="22">
        <v>1.23445059007894</v>
      </c>
      <c r="K16" s="22">
        <v>1.088294581851449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738978.31</v>
      </c>
      <c r="C18" s="25">
        <f aca="true" t="shared" si="2" ref="C18:K18">SUM(C19:C26)</f>
        <v>469249.26000000007</v>
      </c>
      <c r="D18" s="25">
        <f t="shared" si="2"/>
        <v>1490837.3899999997</v>
      </c>
      <c r="E18" s="25">
        <f t="shared" si="2"/>
        <v>1216940.65</v>
      </c>
      <c r="F18" s="25">
        <f t="shared" si="2"/>
        <v>1293058.53</v>
      </c>
      <c r="G18" s="25">
        <f t="shared" si="2"/>
        <v>777571.3400000001</v>
      </c>
      <c r="H18" s="25">
        <f t="shared" si="2"/>
        <v>421179.37999999995</v>
      </c>
      <c r="I18" s="25">
        <f t="shared" si="2"/>
        <v>551837.8699999999</v>
      </c>
      <c r="J18" s="25">
        <f t="shared" si="2"/>
        <v>674600.25</v>
      </c>
      <c r="K18" s="25">
        <f t="shared" si="2"/>
        <v>831120.29</v>
      </c>
      <c r="L18" s="25">
        <f>SUM(B18:K18)</f>
        <v>8465373.27</v>
      </c>
      <c r="M18"/>
    </row>
    <row r="19" spans="1:13" ht="17.25" customHeight="1">
      <c r="A19" s="26" t="s">
        <v>24</v>
      </c>
      <c r="B19" s="60">
        <f>ROUND((B13+B14)*B7,2)</f>
        <v>595795.64</v>
      </c>
      <c r="C19" s="60">
        <f aca="true" t="shared" si="3" ref="C19:K19">ROUND((C13+C14)*C7,2)</f>
        <v>391568.69</v>
      </c>
      <c r="D19" s="60">
        <f t="shared" si="3"/>
        <v>1378570.42</v>
      </c>
      <c r="E19" s="60">
        <f t="shared" si="3"/>
        <v>1114836.91</v>
      </c>
      <c r="F19" s="60">
        <f t="shared" si="3"/>
        <v>1070116.92</v>
      </c>
      <c r="G19" s="60">
        <f t="shared" si="3"/>
        <v>637954.51</v>
      </c>
      <c r="H19" s="60">
        <f t="shared" si="3"/>
        <v>365671.68</v>
      </c>
      <c r="I19" s="60">
        <f t="shared" si="3"/>
        <v>462717.01</v>
      </c>
      <c r="J19" s="60">
        <f t="shared" si="3"/>
        <v>531913.12</v>
      </c>
      <c r="K19" s="60">
        <f t="shared" si="3"/>
        <v>744078.51</v>
      </c>
      <c r="L19" s="33">
        <f>SUM(B19:K19)</f>
        <v>7293223.409999999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138178.38</v>
      </c>
      <c r="C20" s="33">
        <f t="shared" si="4"/>
        <v>66906.7</v>
      </c>
      <c r="D20" s="33">
        <f t="shared" si="4"/>
        <v>69349.31</v>
      </c>
      <c r="E20" s="33">
        <f t="shared" si="4"/>
        <v>72873.16</v>
      </c>
      <c r="F20" s="33">
        <f t="shared" si="4"/>
        <v>179653.56</v>
      </c>
      <c r="G20" s="33">
        <f t="shared" si="4"/>
        <v>112752.32</v>
      </c>
      <c r="H20" s="33">
        <f t="shared" si="4"/>
        <v>39384.88</v>
      </c>
      <c r="I20" s="33">
        <f t="shared" si="4"/>
        <v>77163.6</v>
      </c>
      <c r="J20" s="33">
        <f t="shared" si="4"/>
        <v>124707.34</v>
      </c>
      <c r="K20" s="33">
        <f t="shared" si="4"/>
        <v>65698.1</v>
      </c>
      <c r="L20" s="33">
        <f aca="true" t="shared" si="5" ref="L19:L26">SUM(B20:K20)</f>
        <v>946667.3500000001</v>
      </c>
      <c r="M20"/>
    </row>
    <row r="21" spans="1:13" ht="17.25" customHeight="1">
      <c r="A21" s="27" t="s">
        <v>26</v>
      </c>
      <c r="B21" s="33">
        <v>2471.27</v>
      </c>
      <c r="C21" s="33">
        <v>8561.4</v>
      </c>
      <c r="D21" s="33">
        <v>37638.4</v>
      </c>
      <c r="E21" s="33">
        <v>24414.27</v>
      </c>
      <c r="F21" s="33">
        <v>39866.57</v>
      </c>
      <c r="G21" s="33">
        <v>25769.29</v>
      </c>
      <c r="H21" s="33">
        <v>13987.74</v>
      </c>
      <c r="I21" s="33">
        <v>9626.34</v>
      </c>
      <c r="J21" s="33">
        <v>13954.9</v>
      </c>
      <c r="K21" s="33">
        <v>17046.67</v>
      </c>
      <c r="L21" s="33">
        <f t="shared" si="5"/>
        <v>193336.84999999998</v>
      </c>
      <c r="M21"/>
    </row>
    <row r="22" spans="1:13" ht="17.25" customHeight="1">
      <c r="A22" s="27" t="s">
        <v>27</v>
      </c>
      <c r="B22" s="33">
        <v>1524.74</v>
      </c>
      <c r="C22" s="29">
        <v>1524.74</v>
      </c>
      <c r="D22" s="29">
        <v>3049.48</v>
      </c>
      <c r="E22" s="29">
        <v>3049.48</v>
      </c>
      <c r="F22" s="33">
        <v>1524.74</v>
      </c>
      <c r="G22" s="29">
        <v>0</v>
      </c>
      <c r="H22" s="33">
        <v>1524.74</v>
      </c>
      <c r="I22" s="29">
        <v>1524.74</v>
      </c>
      <c r="J22" s="29">
        <v>3049.48</v>
      </c>
      <c r="K22" s="29">
        <v>3049.48</v>
      </c>
      <c r="L22" s="33">
        <f t="shared" si="5"/>
        <v>19821.62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589.9</v>
      </c>
      <c r="C24" s="33">
        <v>374.09</v>
      </c>
      <c r="D24" s="33">
        <v>1189.4</v>
      </c>
      <c r="E24" s="33">
        <v>971.18</v>
      </c>
      <c r="F24" s="33">
        <v>1031.13</v>
      </c>
      <c r="G24" s="33">
        <v>621.08</v>
      </c>
      <c r="H24" s="33">
        <v>335.72</v>
      </c>
      <c r="I24" s="33">
        <v>441.23</v>
      </c>
      <c r="J24" s="33">
        <v>537.15</v>
      </c>
      <c r="K24" s="33">
        <v>661.84</v>
      </c>
      <c r="L24" s="33">
        <f t="shared" si="5"/>
        <v>6752.720000000001</v>
      </c>
      <c r="M24"/>
    </row>
    <row r="25" spans="1:13" ht="17.25" customHeight="1">
      <c r="A25" s="27" t="s">
        <v>77</v>
      </c>
      <c r="B25" s="33">
        <v>289.02</v>
      </c>
      <c r="C25" s="33">
        <v>217.88</v>
      </c>
      <c r="D25" s="33">
        <v>709.42</v>
      </c>
      <c r="E25" s="33">
        <v>542.53</v>
      </c>
      <c r="F25" s="33">
        <v>591.77</v>
      </c>
      <c r="G25" s="33">
        <v>330.22</v>
      </c>
      <c r="H25" s="33">
        <v>187.26</v>
      </c>
      <c r="I25" s="33">
        <v>248.47</v>
      </c>
      <c r="J25" s="33">
        <v>300.5</v>
      </c>
      <c r="K25" s="33">
        <v>400.89</v>
      </c>
      <c r="L25" s="33">
        <f t="shared" si="5"/>
        <v>3817.96</v>
      </c>
      <c r="M25"/>
    </row>
    <row r="26" spans="1:13" ht="17.25" customHeight="1">
      <c r="A26" s="27" t="s">
        <v>78</v>
      </c>
      <c r="B26" s="33">
        <v>129.36</v>
      </c>
      <c r="C26" s="33">
        <v>95.76</v>
      </c>
      <c r="D26" s="33">
        <v>330.96</v>
      </c>
      <c r="E26" s="33">
        <v>253.12</v>
      </c>
      <c r="F26" s="33">
        <v>273.84</v>
      </c>
      <c r="G26" s="33">
        <v>143.92</v>
      </c>
      <c r="H26" s="33">
        <v>87.36</v>
      </c>
      <c r="I26" s="33">
        <v>116.48</v>
      </c>
      <c r="J26" s="33">
        <v>137.76</v>
      </c>
      <c r="K26" s="33">
        <v>184.8</v>
      </c>
      <c r="L26" s="33">
        <f t="shared" si="5"/>
        <v>1753.36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-124742.85000000002</v>
      </c>
      <c r="C29" s="33">
        <f t="shared" si="6"/>
        <v>-35110.950000000004</v>
      </c>
      <c r="D29" s="33">
        <f t="shared" si="6"/>
        <v>-105226.62</v>
      </c>
      <c r="E29" s="33">
        <f t="shared" si="6"/>
        <v>-79951.67000000006</v>
      </c>
      <c r="F29" s="33">
        <f t="shared" si="6"/>
        <v>-74153.75</v>
      </c>
      <c r="G29" s="33">
        <f t="shared" si="6"/>
        <v>-54163.59</v>
      </c>
      <c r="H29" s="33">
        <f t="shared" si="6"/>
        <v>-34858.56</v>
      </c>
      <c r="I29" s="33">
        <f t="shared" si="6"/>
        <v>-477692.68</v>
      </c>
      <c r="J29" s="33">
        <f t="shared" si="6"/>
        <v>-45248.88</v>
      </c>
      <c r="K29" s="33">
        <f t="shared" si="6"/>
        <v>-65557.47</v>
      </c>
      <c r="L29" s="33">
        <f aca="true" t="shared" si="7" ref="L29:L36">SUM(B29:K29)</f>
        <v>-1096707.02</v>
      </c>
      <c r="M29"/>
    </row>
    <row r="30" spans="1:13" ht="18.75" customHeight="1">
      <c r="A30" s="27" t="s">
        <v>30</v>
      </c>
      <c r="B30" s="33">
        <f>B31+B32+B33+B34</f>
        <v>-29664.8</v>
      </c>
      <c r="C30" s="33">
        <f aca="true" t="shared" si="8" ref="C30:K30">C31+C32+C33+C34</f>
        <v>-33030.8</v>
      </c>
      <c r="D30" s="33">
        <f t="shared" si="8"/>
        <v>-98612.8</v>
      </c>
      <c r="E30" s="33">
        <f t="shared" si="8"/>
        <v>-69471.6</v>
      </c>
      <c r="F30" s="33">
        <f t="shared" si="8"/>
        <v>-68420</v>
      </c>
      <c r="G30" s="33">
        <f t="shared" si="8"/>
        <v>-50710</v>
      </c>
      <c r="H30" s="33">
        <f t="shared" si="8"/>
        <v>-24261.6</v>
      </c>
      <c r="I30" s="33">
        <f t="shared" si="8"/>
        <v>-38739.17</v>
      </c>
      <c r="J30" s="33">
        <f t="shared" si="8"/>
        <v>-42262</v>
      </c>
      <c r="K30" s="33">
        <f t="shared" si="8"/>
        <v>-61877.2</v>
      </c>
      <c r="L30" s="33">
        <f t="shared" si="7"/>
        <v>-517049.97</v>
      </c>
      <c r="M30"/>
    </row>
    <row r="31" spans="1:13" s="36" customFormat="1" ht="18.75" customHeight="1">
      <c r="A31" s="34" t="s">
        <v>55</v>
      </c>
      <c r="B31" s="33">
        <f>-ROUND((B9)*$E$3,2)</f>
        <v>-29664.8</v>
      </c>
      <c r="C31" s="33">
        <f aca="true" t="shared" si="9" ref="C31:K31">-ROUND((C9)*$E$3,2)</f>
        <v>-33030.8</v>
      </c>
      <c r="D31" s="33">
        <f t="shared" si="9"/>
        <v>-98612.8</v>
      </c>
      <c r="E31" s="33">
        <f t="shared" si="9"/>
        <v>-69471.6</v>
      </c>
      <c r="F31" s="33">
        <f t="shared" si="9"/>
        <v>-68420</v>
      </c>
      <c r="G31" s="33">
        <f t="shared" si="9"/>
        <v>-50710</v>
      </c>
      <c r="H31" s="33">
        <f t="shared" si="9"/>
        <v>-24261.6</v>
      </c>
      <c r="I31" s="33">
        <f t="shared" si="9"/>
        <v>-28182</v>
      </c>
      <c r="J31" s="33">
        <f t="shared" si="9"/>
        <v>-42262</v>
      </c>
      <c r="K31" s="33">
        <f t="shared" si="9"/>
        <v>-61877.2</v>
      </c>
      <c r="L31" s="33">
        <f t="shared" si="7"/>
        <v>-506492.8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-33.79</v>
      </c>
      <c r="J33" s="17">
        <v>0</v>
      </c>
      <c r="K33" s="17">
        <v>0</v>
      </c>
      <c r="L33" s="33">
        <f t="shared" si="7"/>
        <v>-33.79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-10523.38</v>
      </c>
      <c r="J34" s="17">
        <v>0</v>
      </c>
      <c r="K34" s="17">
        <v>0</v>
      </c>
      <c r="L34" s="33">
        <f t="shared" si="7"/>
        <v>-10523.38</v>
      </c>
      <c r="M34"/>
    </row>
    <row r="35" spans="1:13" s="36" customFormat="1" ht="18.75" customHeight="1">
      <c r="A35" s="27" t="s">
        <v>34</v>
      </c>
      <c r="B35" s="38">
        <f>SUM(B36:B47)</f>
        <v>-95078.05000000002</v>
      </c>
      <c r="C35" s="38">
        <f aca="true" t="shared" si="10" ref="C35:K35">SUM(C36:C47)</f>
        <v>-2080.15</v>
      </c>
      <c r="D35" s="38">
        <f t="shared" si="10"/>
        <v>-6613.82</v>
      </c>
      <c r="E35" s="38">
        <f t="shared" si="10"/>
        <v>-10480.07000000005</v>
      </c>
      <c r="F35" s="38">
        <f t="shared" si="10"/>
        <v>-5733.75</v>
      </c>
      <c r="G35" s="38">
        <f t="shared" si="10"/>
        <v>-3453.59</v>
      </c>
      <c r="H35" s="38">
        <f t="shared" si="10"/>
        <v>-10596.96</v>
      </c>
      <c r="I35" s="38">
        <f t="shared" si="10"/>
        <v>-438953.51</v>
      </c>
      <c r="J35" s="38">
        <f t="shared" si="10"/>
        <v>-2986.88</v>
      </c>
      <c r="K35" s="38">
        <f t="shared" si="10"/>
        <v>-3680.27</v>
      </c>
      <c r="L35" s="33">
        <f t="shared" si="7"/>
        <v>-579657.0500000002</v>
      </c>
      <c r="M35"/>
    </row>
    <row r="36" spans="1:13" ht="18.75" customHeight="1">
      <c r="A36" s="37" t="s">
        <v>35</v>
      </c>
      <c r="B36" s="38">
        <v>-69526.32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-69526.32</v>
      </c>
      <c r="M36"/>
    </row>
    <row r="37" spans="1:13" ht="18.75" customHeight="1">
      <c r="A37" s="37" t="s">
        <v>36</v>
      </c>
      <c r="B37" s="33">
        <v>-22271.49</v>
      </c>
      <c r="C37" s="17">
        <v>0</v>
      </c>
      <c r="D37" s="17">
        <v>0</v>
      </c>
      <c r="E37" s="33">
        <v>-5079.68</v>
      </c>
      <c r="F37" s="28">
        <v>0</v>
      </c>
      <c r="G37" s="28">
        <v>0</v>
      </c>
      <c r="H37" s="33">
        <v>-8730.16</v>
      </c>
      <c r="I37" s="17">
        <v>0</v>
      </c>
      <c r="J37" s="28">
        <v>0</v>
      </c>
      <c r="K37" s="17">
        <v>0</v>
      </c>
      <c r="L37" s="33">
        <f>SUM(B37:K37)</f>
        <v>-36081.33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71</v>
      </c>
      <c r="B44" s="17">
        <v>0</v>
      </c>
      <c r="C44" s="17">
        <v>0</v>
      </c>
      <c r="D44" s="17">
        <v>0</v>
      </c>
      <c r="E44" s="17">
        <v>990000</v>
      </c>
      <c r="F44" s="17">
        <v>0</v>
      </c>
      <c r="G44" s="17">
        <v>585000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1575000</v>
      </c>
    </row>
    <row r="45" spans="1:12" ht="18.75" customHeight="1">
      <c r="A45" s="37" t="s">
        <v>72</v>
      </c>
      <c r="B45" s="17">
        <v>0</v>
      </c>
      <c r="C45" s="17">
        <v>0</v>
      </c>
      <c r="D45" s="17">
        <v>0</v>
      </c>
      <c r="E45" s="17">
        <v>-990000</v>
      </c>
      <c r="F45" s="17">
        <v>0</v>
      </c>
      <c r="G45" s="17">
        <v>-585000</v>
      </c>
      <c r="H45" s="17">
        <v>0</v>
      </c>
      <c r="I45" s="17">
        <v>-436500</v>
      </c>
      <c r="J45" s="17">
        <v>0</v>
      </c>
      <c r="K45" s="17">
        <v>0</v>
      </c>
      <c r="L45" s="17">
        <f>SUM(B45:K45)</f>
        <v>-2011500</v>
      </c>
    </row>
    <row r="46" spans="1:12" ht="18.75" customHeight="1">
      <c r="A46" s="37" t="s">
        <v>73</v>
      </c>
      <c r="B46" s="17">
        <v>-3280.24</v>
      </c>
      <c r="C46" s="17">
        <v>-2080.15</v>
      </c>
      <c r="D46" s="17">
        <v>-6613.82</v>
      </c>
      <c r="E46" s="17">
        <v>-5400.39</v>
      </c>
      <c r="F46" s="17">
        <v>-5733.75</v>
      </c>
      <c r="G46" s="17">
        <v>-3453.59</v>
      </c>
      <c r="H46" s="17">
        <v>-1866.8</v>
      </c>
      <c r="I46" s="17">
        <v>-2453.51</v>
      </c>
      <c r="J46" s="17">
        <v>-2986.88</v>
      </c>
      <c r="K46" s="17">
        <v>-3680.27</v>
      </c>
      <c r="L46" s="30">
        <f t="shared" si="11"/>
        <v>-37549.399999999994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614235.4600000001</v>
      </c>
      <c r="C50" s="41">
        <f>IF(C18+C29+C42+C51&lt;0,0,C18+C29+C51)</f>
        <v>434138.31000000006</v>
      </c>
      <c r="D50" s="41">
        <f>IF(D18+D29+D42+D51&lt;0,0,D18+D29+D51)</f>
        <v>1385610.7699999996</v>
      </c>
      <c r="E50" s="41">
        <f>IF(E18+E29+E42+E51&lt;0,0,E18+E29+E51)</f>
        <v>1136988.9799999997</v>
      </c>
      <c r="F50" s="41">
        <f>IF(F18+F29+F42+F51&lt;0,0,F18+F29+F51)</f>
        <v>1218904.78</v>
      </c>
      <c r="G50" s="41">
        <f>IF(G18+G29+G42+G51&lt;0,0,G18+G29+G51)</f>
        <v>723407.7500000001</v>
      </c>
      <c r="H50" s="41">
        <f>IF(H18+H29+H42+H51&lt;0,0,H18+H29+H51)</f>
        <v>386320.81999999995</v>
      </c>
      <c r="I50" s="41">
        <f>IF(I18+I29+I42+I51&lt;0,0,I18+I29+I51)</f>
        <v>74145.18999999989</v>
      </c>
      <c r="J50" s="41">
        <f>IF(J18+J29+J42+J51&lt;0,0,J18+J29+J51)</f>
        <v>629351.37</v>
      </c>
      <c r="K50" s="41">
        <f>IF(K18+K29+K42+K51&lt;0,0,K18+K29+K51)</f>
        <v>765562.8200000001</v>
      </c>
      <c r="L50" s="42">
        <f>SUM(B50:K50)</f>
        <v>7368666.25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614235.46</v>
      </c>
      <c r="C56" s="41">
        <f aca="true" t="shared" si="12" ref="C56:J56">SUM(C57:C68)</f>
        <v>434138.32</v>
      </c>
      <c r="D56" s="41">
        <f t="shared" si="12"/>
        <v>1385610.77</v>
      </c>
      <c r="E56" s="41">
        <f t="shared" si="12"/>
        <v>1136988.99</v>
      </c>
      <c r="F56" s="41">
        <f t="shared" si="12"/>
        <v>1218904.77</v>
      </c>
      <c r="G56" s="41">
        <f t="shared" si="12"/>
        <v>723407.75</v>
      </c>
      <c r="H56" s="41">
        <f t="shared" si="12"/>
        <v>386320.82</v>
      </c>
      <c r="I56" s="41">
        <f>SUM(I57:I71)</f>
        <v>74145.1899999999</v>
      </c>
      <c r="J56" s="41">
        <f t="shared" si="12"/>
        <v>629351.37</v>
      </c>
      <c r="K56" s="41">
        <f>SUM(K57:K70)</f>
        <v>765562.8200000001</v>
      </c>
      <c r="L56" s="46">
        <f>SUM(B56:K56)</f>
        <v>7368666.260000001</v>
      </c>
      <c r="M56" s="40"/>
    </row>
    <row r="57" spans="1:13" ht="18.75" customHeight="1">
      <c r="A57" s="47" t="s">
        <v>48</v>
      </c>
      <c r="B57" s="48">
        <v>614235.46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614235.46</v>
      </c>
      <c r="M57" s="40"/>
    </row>
    <row r="58" spans="1:12" ht="18.75" customHeight="1">
      <c r="A58" s="47" t="s">
        <v>58</v>
      </c>
      <c r="B58" s="17">
        <v>0</v>
      </c>
      <c r="C58" s="48">
        <v>379263.24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379263.24</v>
      </c>
    </row>
    <row r="59" spans="1:12" ht="18.75" customHeight="1">
      <c r="A59" s="47" t="s">
        <v>59</v>
      </c>
      <c r="B59" s="17">
        <v>0</v>
      </c>
      <c r="C59" s="48">
        <v>54875.08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54875.08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1385610.77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1385610.77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1136988.99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1136988.99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1218904.77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1218904.77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723407.75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723407.75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386320.82</v>
      </c>
      <c r="I64" s="17">
        <v>0</v>
      </c>
      <c r="J64" s="17">
        <v>0</v>
      </c>
      <c r="K64" s="17">
        <v>0</v>
      </c>
      <c r="L64" s="46">
        <f t="shared" si="13"/>
        <v>386320.82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f>+J50</f>
        <v>629351.37</v>
      </c>
      <c r="K66" s="17">
        <v>0</v>
      </c>
      <c r="L66" s="46">
        <f t="shared" si="13"/>
        <v>629351.37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433385.11</v>
      </c>
      <c r="L67" s="46">
        <f t="shared" si="13"/>
        <v>433385.11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332177.71</v>
      </c>
      <c r="L68" s="46">
        <f t="shared" si="13"/>
        <v>332177.71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74145.1899999999</v>
      </c>
      <c r="J71" s="52">
        <v>0</v>
      </c>
      <c r="K71" s="52">
        <v>0</v>
      </c>
      <c r="L71" s="51">
        <f>SUM(B71:K71)</f>
        <v>74145.1899999999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2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2022-04-13T17:45:04Z</dcterms:modified>
  <cp:category/>
  <cp:version/>
  <cp:contentType/>
  <cp:contentStatus/>
</cp:coreProperties>
</file>