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<sst xmlns="http://schemas.openxmlformats.org/spreadsheetml/2006/main" count="81" uniqueCount="80">
  <si>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</si>
  <si>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</si>
  <si>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</si>
  <si>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</si>
  <si>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</si>
  <si>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</si>
  <si>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</si>
  <si>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</si>
  <si>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</si>
  <si>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</si>
  <si>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</si>
  <si>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</si>
  <si>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</si>
  <si>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</si>
  <si>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</si>
  <si>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</si>
  <si>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</si>
  <si>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</si>
  <si>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</si>
  <si>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</si>
  <si>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</si>
  <si>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</si>
  <si>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</si>
  <si>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</si>
  <si>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</si>
  <si>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</si>
  <si>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</si>
  <si>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</si>
  <si>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</si>
  <si>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</si>
  <si>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</si>
  <si>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</si>
  <si>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</si>
  <si>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</si>
  <si>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</si>
  <si>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</si>
  <si>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</si>
  <si>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</si>
  <si>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</si>
  <si>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</si>
  <si>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</si>
  <si>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</si>
  <si>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</si>
  <si>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</si>
  <si>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</si>
  <si>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</si>
  <si>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</si>
  <si>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</si>
  <si>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</si>
  <si>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</si>
  <si>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</si>
  <si>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</si>
  <si>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</si>
  <si>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</si>
  <si>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</si>
  <si>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</si>
  <si>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</si>
  <si>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</si>
  <si>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</si>
  <si>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</si>
  <si>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</si>
  <si>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</si>
  <si>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</si>
  <si>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</si>
  <si>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</si>
  <si>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</si>
  <si>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</si>
  <si>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</si>
  <si>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</si>
  <si>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</si>
  <si>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06/04/22 - VENCIMENTO 13/04/22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</si>
  <si>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</si>
  <si>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</si>
  <si>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</si>
  <si>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</si>
  <si>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</si>
  <si>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5.2.9. Ajuste de Cronograma (+)</t>
  </si>
  <si>
    <t>5.2.10. Ajuste de Cronograma (-)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</si>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</sst>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92911</v>
      </c>
      <c r="C7" s="10">
        <f>C8+C11</f>
        <v>110297</v>
      </c>
      <c r="D7" s="10">
        <f aca="true" t="shared" si="0" ref="D7:K7">D8+D11</f>
        <v>326792</v>
      </c>
      <c r="E7" s="10">
        <f t="shared" si="0"/>
        <v>259792</v>
      </c>
      <c r="F7" s="10">
        <f t="shared" si="0"/>
        <v>285937</v>
      </c>
      <c r="G7" s="10">
        <f t="shared" si="0"/>
        <v>152015</v>
      </c>
      <c r="H7" s="10">
        <f t="shared" si="0"/>
        <v>80851</v>
      </c>
      <c r="I7" s="10">
        <f t="shared" si="0"/>
        <v>120535</v>
      </c>
      <c r="J7" s="10">
        <f t="shared" si="0"/>
        <v>127956</v>
      </c>
      <c r="K7" s="10">
        <f t="shared" si="0"/>
        <v>224064</v>
      </c>
      <c r="L7" s="10">
        <f>SUM(B7:K7)</f>
        <v>1781150</v>
      </c>
      <c r="M7" s="11"/>
    </row>
    <row r="8" spans="1:13" ht="17.25" customHeight="1">
      <c r="A8" s="12" t="s">
        <v>18</v>
      </c>
      <c r="B8" s="13">
        <f>B9+B10</f>
        <v>6976</v>
      </c>
      <c r="C8" s="13">
        <f aca="true" t="shared" si="1" ref="C8:K8">C9+C10</f>
        <v>7520</v>
      </c>
      <c r="D8" s="13">
        <f t="shared" si="1"/>
        <v>22665</v>
      </c>
      <c r="E8" s="13">
        <f t="shared" si="1"/>
        <v>15776</v>
      </c>
      <c r="F8" s="13">
        <f t="shared" si="1"/>
        <v>15603</v>
      </c>
      <c r="G8" s="13">
        <f t="shared" si="1"/>
        <v>11403</v>
      </c>
      <c r="H8" s="13">
        <f t="shared" si="1"/>
        <v>5544</v>
      </c>
      <c r="I8" s="13">
        <f t="shared" si="1"/>
        <v>6099</v>
      </c>
      <c r="J8" s="13">
        <f t="shared" si="1"/>
        <v>9571</v>
      </c>
      <c r="K8" s="13">
        <f t="shared" si="1"/>
        <v>14203</v>
      </c>
      <c r="L8" s="13">
        <f>SUM(B8:K8)</f>
        <v>115360</v>
      </c>
      <c r="M8"/>
    </row>
    <row r="9" spans="1:13" ht="17.25" customHeight="1">
      <c r="A9" s="14" t="s">
        <v>19</v>
      </c>
      <c r="B9" s="15">
        <v>6973</v>
      </c>
      <c r="C9" s="15">
        <v>7520</v>
      </c>
      <c r="D9" s="15">
        <v>22665</v>
      </c>
      <c r="E9" s="15">
        <v>15776</v>
      </c>
      <c r="F9" s="15">
        <v>15603</v>
      </c>
      <c r="G9" s="15">
        <v>11403</v>
      </c>
      <c r="H9" s="15">
        <v>5527</v>
      </c>
      <c r="I9" s="15">
        <v>6099</v>
      </c>
      <c r="J9" s="15">
        <v>9571</v>
      </c>
      <c r="K9" s="15">
        <v>14203</v>
      </c>
      <c r="L9" s="13">
        <f>SUM(B9:K9)</f>
        <v>115340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>SUM(B10:K10)</f>
        <v>20</v>
      </c>
      <c r="M10"/>
    </row>
    <row r="11" spans="1:13" ht="17.25" customHeight="1">
      <c r="A11" s="12" t="s">
        <v>21</v>
      </c>
      <c r="B11" s="15">
        <v>85935</v>
      </c>
      <c r="C11" s="15">
        <v>102777</v>
      </c>
      <c r="D11" s="15">
        <v>304127</v>
      </c>
      <c r="E11" s="15">
        <v>244016</v>
      </c>
      <c r="F11" s="15">
        <v>270334</v>
      </c>
      <c r="G11" s="15">
        <v>140612</v>
      </c>
      <c r="H11" s="15">
        <v>75307</v>
      </c>
      <c r="I11" s="15">
        <v>114436</v>
      </c>
      <c r="J11" s="15">
        <v>118385</v>
      </c>
      <c r="K11" s="15">
        <v>209861</v>
      </c>
      <c r="L11" s="13">
        <f>SUM(B11:K11)</f>
        <v>1665790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71</v>
      </c>
      <c r="B14" s="20">
        <v>0.3058</v>
      </c>
      <c r="C14" s="20">
        <v>0.183</v>
      </c>
      <c r="D14" s="20">
        <v>0.2178</v>
      </c>
      <c r="E14" s="20">
        <v>0.2206</v>
      </c>
      <c r="F14" s="20">
        <v>0.1949</v>
      </c>
      <c r="G14" s="20">
        <v>0.2143</v>
      </c>
      <c r="H14" s="20">
        <v>0.2361</v>
      </c>
      <c r="I14" s="20">
        <v>0.1957</v>
      </c>
      <c r="J14" s="20">
        <v>0.2108</v>
      </c>
      <c r="K14" s="20">
        <v>0.1721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1.216604510663072</v>
      </c>
      <c r="C16" s="22">
        <v>1.177325047017365</v>
      </c>
      <c r="D16" s="22">
        <v>1.048821260938996</v>
      </c>
      <c r="E16" s="22">
        <v>1.061162799248521</v>
      </c>
      <c r="F16" s="22">
        <v>1.149310308626419</v>
      </c>
      <c r="G16" s="22">
        <v>1.1860301765441</v>
      </c>
      <c r="H16" s="22">
        <v>1.099609915304774</v>
      </c>
      <c r="I16" s="22">
        <v>1.176164252728945</v>
      </c>
      <c r="J16" s="22">
        <v>1.255552570155353</v>
      </c>
      <c r="K16" s="22">
        <v>1.082871700196135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72</v>
      </c>
      <c r="B18" s="25">
        <f>SUM(B19:B26)</f>
        <v>736458.03</v>
      </c>
      <c r="C18" s="25">
        <f aca="true" t="shared" si="2" ref="C18:K18">SUM(C19:C26)</f>
        <v>469874.75999999995</v>
      </c>
      <c r="D18" s="25">
        <f t="shared" si="2"/>
        <v>1486530.96</v>
      </c>
      <c r="E18" s="25">
        <f t="shared" si="2"/>
        <v>1205346.32</v>
      </c>
      <c r="F18" s="25">
        <f t="shared" si="2"/>
        <v>1282226.09</v>
      </c>
      <c r="G18" s="25">
        <f t="shared" si="2"/>
        <v>773971.7499999999</v>
      </c>
      <c r="H18" s="25">
        <f t="shared" si="2"/>
        <v>422292.38999999996</v>
      </c>
      <c r="I18" s="25">
        <f t="shared" si="2"/>
        <v>548748.8399999999</v>
      </c>
      <c r="J18" s="25">
        <f t="shared" si="2"/>
        <v>672868.86</v>
      </c>
      <c r="K18" s="25">
        <f t="shared" si="2"/>
        <v>829612.9299999999</v>
      </c>
      <c r="L18" s="25">
        <f>SUM(B18:K18)</f>
        <v>8427930.93</v>
      </c>
      <c r="M18"/>
    </row>
    <row r="19" spans="1:13" ht="17.25" customHeight="1">
      <c r="A19" s="26" t="s">
        <v>24</v>
      </c>
      <c r="B19" s="60">
        <f>ROUND((B13+B14)*B7,2)</f>
        <v>601329.28</v>
      </c>
      <c r="C19" s="60">
        <f aca="true" t="shared" si="3" ref="C19:K19">ROUND((C13+C14)*C7,2)</f>
        <v>390418.29</v>
      </c>
      <c r="D19" s="60">
        <f t="shared" si="3"/>
        <v>1376742.02</v>
      </c>
      <c r="E19" s="60">
        <f t="shared" si="3"/>
        <v>1108636.38</v>
      </c>
      <c r="F19" s="60">
        <f t="shared" si="3"/>
        <v>1078125.46</v>
      </c>
      <c r="G19" s="60">
        <f t="shared" si="3"/>
        <v>630238.99</v>
      </c>
      <c r="H19" s="60">
        <f t="shared" si="3"/>
        <v>369238.43</v>
      </c>
      <c r="I19" s="60">
        <f t="shared" si="3"/>
        <v>456393.72</v>
      </c>
      <c r="J19" s="60">
        <f t="shared" si="3"/>
        <v>521791.77</v>
      </c>
      <c r="K19" s="60">
        <f t="shared" si="3"/>
        <v>746133.12</v>
      </c>
      <c r="L19" s="33">
        <f>SUM(B19:K19)</f>
        <v>7279047.46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130250.63</v>
      </c>
      <c r="C20" s="33">
        <f t="shared" si="4"/>
        <v>69230.94</v>
      </c>
      <c r="D20" s="33">
        <f t="shared" si="4"/>
        <v>67214.28</v>
      </c>
      <c r="E20" s="33">
        <f t="shared" si="4"/>
        <v>67807.3</v>
      </c>
      <c r="F20" s="33">
        <f t="shared" si="4"/>
        <v>160975.25</v>
      </c>
      <c r="G20" s="33">
        <f t="shared" si="4"/>
        <v>117243.47</v>
      </c>
      <c r="H20" s="33">
        <f t="shared" si="4"/>
        <v>36779.81</v>
      </c>
      <c r="I20" s="33">
        <f t="shared" si="4"/>
        <v>80400.26</v>
      </c>
      <c r="J20" s="33">
        <f t="shared" si="4"/>
        <v>133345.23</v>
      </c>
      <c r="K20" s="33">
        <f t="shared" si="4"/>
        <v>61833.32</v>
      </c>
      <c r="L20" s="33">
        <f aca="true" t="shared" si="5" ref="L19:L26">SUM(B20:K20)</f>
        <v>925080.4899999999</v>
      </c>
      <c r="M20"/>
    </row>
    <row r="21" spans="1:13" ht="17.25" customHeight="1">
      <c r="A21" s="27" t="s">
        <v>26</v>
      </c>
      <c r="B21" s="33">
        <v>2345.1</v>
      </c>
      <c r="C21" s="33">
        <v>8010.67</v>
      </c>
      <c r="D21" s="33">
        <v>37293</v>
      </c>
      <c r="E21" s="33">
        <v>24091.12</v>
      </c>
      <c r="F21" s="33">
        <v>39708.69</v>
      </c>
      <c r="G21" s="33">
        <v>25394.07</v>
      </c>
      <c r="H21" s="33">
        <v>14136.67</v>
      </c>
      <c r="I21" s="33">
        <v>9626.34</v>
      </c>
      <c r="J21" s="33">
        <v>13704.57</v>
      </c>
      <c r="K21" s="33">
        <v>17347.08</v>
      </c>
      <c r="L21" s="33">
        <f t="shared" si="5"/>
        <v>191657.31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73</v>
      </c>
      <c r="B24" s="33">
        <v>589.9</v>
      </c>
      <c r="C24" s="33">
        <v>376.48</v>
      </c>
      <c r="D24" s="33">
        <v>1191.8</v>
      </c>
      <c r="E24" s="33">
        <v>966.39</v>
      </c>
      <c r="F24" s="33">
        <v>1026.34</v>
      </c>
      <c r="G24" s="33">
        <v>621.08</v>
      </c>
      <c r="H24" s="33">
        <v>338.12</v>
      </c>
      <c r="I24" s="33">
        <v>438.83</v>
      </c>
      <c r="J24" s="33">
        <v>539.55</v>
      </c>
      <c r="K24" s="33">
        <v>664.24</v>
      </c>
      <c r="L24" s="33">
        <f t="shared" si="5"/>
        <v>6752.73</v>
      </c>
      <c r="M24"/>
    </row>
    <row r="25" spans="1:13" ht="17.25" customHeight="1">
      <c r="A25" s="27" t="s">
        <v>74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75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-125759.25000000001</v>
      </c>
      <c r="C29" s="33">
        <f t="shared" si="6"/>
        <v>-35181.49</v>
      </c>
      <c r="D29" s="33">
        <f t="shared" si="6"/>
        <v>-106353.15</v>
      </c>
      <c r="E29" s="33">
        <f t="shared" si="6"/>
        <v>-79867.81000000004</v>
      </c>
      <c r="F29" s="33">
        <f t="shared" si="6"/>
        <v>-74360.28</v>
      </c>
      <c r="G29" s="33">
        <f t="shared" si="6"/>
        <v>-53626.78999999999</v>
      </c>
      <c r="H29" s="33">
        <f t="shared" si="6"/>
        <v>-34929.1</v>
      </c>
      <c r="I29" s="33">
        <f t="shared" si="6"/>
        <v>344288.55</v>
      </c>
      <c r="J29" s="33">
        <f t="shared" si="6"/>
        <v>-45112.62</v>
      </c>
      <c r="K29" s="33">
        <f t="shared" si="6"/>
        <v>-66186.8</v>
      </c>
      <c r="L29" s="33">
        <f aca="true" t="shared" si="7" ref="L29:L36">SUM(B29:K29)</f>
        <v>-277088.74000000005</v>
      </c>
      <c r="M29"/>
    </row>
    <row r="30" spans="1:13" ht="18.75" customHeight="1">
      <c r="A30" s="27" t="s">
        <v>30</v>
      </c>
      <c r="B30" s="33">
        <f>B31+B32+B33+B34</f>
        <v>-30681.2</v>
      </c>
      <c r="C30" s="33">
        <f aca="true" t="shared" si="8" ref="C30:K30">C31+C32+C33+C34</f>
        <v>-33088</v>
      </c>
      <c r="D30" s="33">
        <f t="shared" si="8"/>
        <v>-99726</v>
      </c>
      <c r="E30" s="33">
        <f t="shared" si="8"/>
        <v>-69414.4</v>
      </c>
      <c r="F30" s="33">
        <f t="shared" si="8"/>
        <v>-68653.2</v>
      </c>
      <c r="G30" s="33">
        <f t="shared" si="8"/>
        <v>-50173.2</v>
      </c>
      <c r="H30" s="33">
        <f t="shared" si="8"/>
        <v>-24318.8</v>
      </c>
      <c r="I30" s="33">
        <f t="shared" si="8"/>
        <v>-40271.27</v>
      </c>
      <c r="J30" s="33">
        <f t="shared" si="8"/>
        <v>-42112.4</v>
      </c>
      <c r="K30" s="33">
        <f t="shared" si="8"/>
        <v>-62493.2</v>
      </c>
      <c r="L30" s="33">
        <f t="shared" si="7"/>
        <v>-520931.67000000004</v>
      </c>
      <c r="M30"/>
    </row>
    <row r="31" spans="1:13" s="36" customFormat="1" ht="18.75" customHeight="1">
      <c r="A31" s="34" t="s">
        <v>55</v>
      </c>
      <c r="B31" s="33">
        <f>-ROUND((B9)*$E$3,2)</f>
        <v>-30681.2</v>
      </c>
      <c r="C31" s="33">
        <f aca="true" t="shared" si="9" ref="C31:K31">-ROUND((C9)*$E$3,2)</f>
        <v>-33088</v>
      </c>
      <c r="D31" s="33">
        <f t="shared" si="9"/>
        <v>-99726</v>
      </c>
      <c r="E31" s="33">
        <f t="shared" si="9"/>
        <v>-69414.4</v>
      </c>
      <c r="F31" s="33">
        <f t="shared" si="9"/>
        <v>-68653.2</v>
      </c>
      <c r="G31" s="33">
        <f t="shared" si="9"/>
        <v>-50173.2</v>
      </c>
      <c r="H31" s="33">
        <f t="shared" si="9"/>
        <v>-24318.8</v>
      </c>
      <c r="I31" s="33">
        <f t="shared" si="9"/>
        <v>-26835.6</v>
      </c>
      <c r="J31" s="33">
        <f t="shared" si="9"/>
        <v>-42112.4</v>
      </c>
      <c r="K31" s="33">
        <f t="shared" si="9"/>
        <v>-62493.2</v>
      </c>
      <c r="L31" s="33">
        <f t="shared" si="7"/>
        <v>-507496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-22.52</v>
      </c>
      <c r="J33" s="17">
        <v>0</v>
      </c>
      <c r="K33" s="17">
        <v>0</v>
      </c>
      <c r="L33" s="33">
        <f t="shared" si="7"/>
        <v>-22.52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-13413.15</v>
      </c>
      <c r="J34" s="17">
        <v>0</v>
      </c>
      <c r="K34" s="17">
        <v>0</v>
      </c>
      <c r="L34" s="33">
        <f t="shared" si="7"/>
        <v>-13413.15</v>
      </c>
      <c r="M34"/>
    </row>
    <row r="35" spans="1:13" s="36" customFormat="1" ht="18.75" customHeight="1">
      <c r="A35" s="27" t="s">
        <v>34</v>
      </c>
      <c r="B35" s="38">
        <f>SUM(B36:B47)</f>
        <v>-95078.05000000002</v>
      </c>
      <c r="C35" s="38">
        <f aca="true" t="shared" si="10" ref="C35:K35">SUM(C36:C47)</f>
        <v>-2093.49</v>
      </c>
      <c r="D35" s="38">
        <f t="shared" si="10"/>
        <v>-6627.15</v>
      </c>
      <c r="E35" s="38">
        <f t="shared" si="10"/>
        <v>-10453.41000000005</v>
      </c>
      <c r="F35" s="38">
        <f t="shared" si="10"/>
        <v>-5707.08</v>
      </c>
      <c r="G35" s="38">
        <f t="shared" si="10"/>
        <v>-3453.59</v>
      </c>
      <c r="H35" s="38">
        <f t="shared" si="10"/>
        <v>-10610.3</v>
      </c>
      <c r="I35" s="38">
        <f t="shared" si="10"/>
        <v>384559.82</v>
      </c>
      <c r="J35" s="38">
        <f t="shared" si="10"/>
        <v>-3000.22</v>
      </c>
      <c r="K35" s="38">
        <f t="shared" si="10"/>
        <v>-3693.6</v>
      </c>
      <c r="L35" s="33">
        <f t="shared" si="7"/>
        <v>243842.92999999993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76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823500</v>
      </c>
      <c r="J44" s="17">
        <v>0</v>
      </c>
      <c r="K44" s="17">
        <v>0</v>
      </c>
      <c r="L44" s="17">
        <f>SUM(B44:K44)</f>
        <v>2398500</v>
      </c>
    </row>
    <row r="45" spans="1:12" ht="18.75" customHeight="1">
      <c r="A45" s="37" t="s">
        <v>77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78</v>
      </c>
      <c r="B46" s="17">
        <v>-3280.24</v>
      </c>
      <c r="C46" s="17">
        <v>-2093.49</v>
      </c>
      <c r="D46" s="17">
        <v>-6627.15</v>
      </c>
      <c r="E46" s="17">
        <v>-5373.73</v>
      </c>
      <c r="F46" s="17">
        <v>-5707.08</v>
      </c>
      <c r="G46" s="17">
        <v>-3453.59</v>
      </c>
      <c r="H46" s="17">
        <v>-1880.14</v>
      </c>
      <c r="I46" s="17">
        <v>-2440.18</v>
      </c>
      <c r="J46" s="17">
        <v>-3000.22</v>
      </c>
      <c r="K46" s="17">
        <v>-3693.6</v>
      </c>
      <c r="L46" s="30">
        <f t="shared" si="11"/>
        <v>-37549.42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610698.78</v>
      </c>
      <c r="C50" s="41">
        <f>IF(C18+C29+C42+C51&lt;0,0,C18+C29+C51)</f>
        <v>434693.26999999996</v>
      </c>
      <c r="D50" s="41">
        <f>IF(D18+D29+D42+D51&lt;0,0,D18+D29+D51)</f>
        <v>1380177.81</v>
      </c>
      <c r="E50" s="41">
        <f>IF(E18+E29+E42+E51&lt;0,0,E18+E29+E51)</f>
        <v>1125478.51</v>
      </c>
      <c r="F50" s="41">
        <f>IF(F18+F29+F42+F51&lt;0,0,F18+F29+F51)</f>
        <v>1207865.81</v>
      </c>
      <c r="G50" s="41">
        <f>IF(G18+G29+G42+G51&lt;0,0,G18+G29+G51)</f>
        <v>720344.9599999998</v>
      </c>
      <c r="H50" s="41">
        <f>IF(H18+H29+H42+H51&lt;0,0,H18+H29+H51)</f>
        <v>387363.29</v>
      </c>
      <c r="I50" s="41">
        <f>IF(I18+I29+I42+I51&lt;0,0,I18+I29+I51)</f>
        <v>893037.3899999999</v>
      </c>
      <c r="J50" s="41">
        <f>IF(J18+J29+J42+J51&lt;0,0,J18+J29+J51)</f>
        <v>627756.24</v>
      </c>
      <c r="K50" s="41">
        <f>IF(K18+K29+K42+K51&lt;0,0,K18+K29+K51)</f>
        <v>763426.1299999999</v>
      </c>
      <c r="L50" s="42">
        <f>SUM(B50:K50)</f>
        <v>8150842.1899999995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610698.79</v>
      </c>
      <c r="C56" s="41">
        <f aca="true" t="shared" si="12" ref="C56:J56">SUM(C57:C68)</f>
        <v>434693.26999999996</v>
      </c>
      <c r="D56" s="41">
        <f t="shared" si="12"/>
        <v>1380177.81</v>
      </c>
      <c r="E56" s="41">
        <f t="shared" si="12"/>
        <v>1125478.51</v>
      </c>
      <c r="F56" s="41">
        <f t="shared" si="12"/>
        <v>1207865.8</v>
      </c>
      <c r="G56" s="41">
        <f t="shared" si="12"/>
        <v>720344.96</v>
      </c>
      <c r="H56" s="41">
        <f t="shared" si="12"/>
        <v>387363.3</v>
      </c>
      <c r="I56" s="41">
        <f>SUM(I57:I71)</f>
        <v>893037.39</v>
      </c>
      <c r="J56" s="41">
        <f t="shared" si="12"/>
        <v>627756.24</v>
      </c>
      <c r="K56" s="41">
        <f>SUM(K57:K70)</f>
        <v>763426.12</v>
      </c>
      <c r="L56" s="46">
        <f>SUM(B56:K56)</f>
        <v>8150842.1899999995</v>
      </c>
      <c r="M56" s="40"/>
    </row>
    <row r="57" spans="1:13" ht="18.75" customHeight="1">
      <c r="A57" s="47" t="s">
        <v>48</v>
      </c>
      <c r="B57" s="48">
        <v>610698.79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610698.79</v>
      </c>
      <c r="M57" s="40"/>
    </row>
    <row r="58" spans="1:12" ht="18.75" customHeight="1">
      <c r="A58" s="47" t="s">
        <v>58</v>
      </c>
      <c r="B58" s="17">
        <v>0</v>
      </c>
      <c r="C58" s="48">
        <v>379748.04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379748.04</v>
      </c>
    </row>
    <row r="59" spans="1:12" ht="18.75" customHeight="1">
      <c r="A59" s="47" t="s">
        <v>59</v>
      </c>
      <c r="B59" s="17">
        <v>0</v>
      </c>
      <c r="C59" s="48">
        <v>54945.23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54945.23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1380177.81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1380177.81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1125478.51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1125478.51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1207865.8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1207865.8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720344.96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720344.96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387363.3</v>
      </c>
      <c r="I64" s="17">
        <v>0</v>
      </c>
      <c r="J64" s="17">
        <v>0</v>
      </c>
      <c r="K64" s="17">
        <v>0</v>
      </c>
      <c r="L64" s="46">
        <f t="shared" si="13"/>
        <v>387363.3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627756.24</v>
      </c>
      <c r="K66" s="17">
        <v>0</v>
      </c>
      <c r="L66" s="46">
        <f t="shared" si="13"/>
        <v>627756.24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433626.04</v>
      </c>
      <c r="L67" s="46">
        <f t="shared" si="13"/>
        <v>433626.04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329800.08</v>
      </c>
      <c r="L68" s="46">
        <f t="shared" si="13"/>
        <v>329800.08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893037.39</v>
      </c>
      <c r="J71" s="52">
        <v>0</v>
      </c>
      <c r="K71" s="52">
        <v>0</v>
      </c>
      <c r="L71" s="51">
        <f>SUM(B71:K71)</f>
        <v>893037.39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2022-04-12T17:41:22Z</dcterms:modified>
  <cp:category/>
  <cp:version/>
  <cp:contentType/>
  <cp:contentStatus/>
</cp:coreProperties>
</file>