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<sst xmlns="http://schemas.openxmlformats.org/spreadsheetml/2006/main" count="81" uniqueCount="80">
  <si>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</si>
  <si>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</si>
  <si>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</si>
  <si>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</si>
  <si>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</si>
  <si>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</si>
  <si>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</si>
  <si>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</si>
  <si>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</si>
  <si>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</si>
  <si>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</si>
  <si>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</si>
  <si>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</si>
  <si>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</si>
  <si>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</si>
  <si>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</si>
  <si>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</si>
  <si>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</si>
  <si>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</si>
  <si>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</si>
  <si>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</si>
  <si>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</si>
  <si>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</si>
  <si>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</si>
  <si>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</si>
  <si>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</si>
  <si>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</si>
  <si>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</si>
  <si>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</si>
  <si>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</si>
  <si>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</si>
  <si>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</si>
  <si>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</si>
  <si>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</si>
  <si>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</si>
  <si>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</si>
  <si>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</si>
  <si>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</si>
  <si>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</si>
  <si>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</si>
  <si>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</si>
  <si>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</si>
  <si>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</si>
  <si>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</si>
  <si>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</si>
  <si>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</si>
  <si>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</si>
  <si>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</si>
  <si>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</si>
  <si>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</si>
  <si>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</si>
  <si>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</si>
  <si>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</si>
  <si>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</si>
  <si>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</si>
  <si>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</si>
  <si>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</si>
  <si>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</si>
  <si>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</si>
  <si>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</si>
  <si>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</si>
  <si>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</si>
  <si>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</si>
  <si>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</si>
  <si>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</si>
  <si>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</si>
  <si>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</si>
  <si>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</si>
  <si>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</si>
  <si>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</si>
  <si>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04/04/22 - VENCIMENTO 11/04/22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</si>
  <si>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</si>
  <si>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</si>
  <si>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</si>
  <si>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</si>
  <si>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</si>
  <si>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</si>
  <si>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5.2.9. Ajuste de Cronograma (+)</t>
  </si>
  <si>
    <t>5.2.10. Ajuste de Cronograma (-)</t>
  </si>
  <si>
    <t>5.2.11. Desconto do Saldo Remanescente de Investimento em SMGO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</si>
</sst>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89135</v>
      </c>
      <c r="C7" s="10">
        <f>C8+C11</f>
        <v>103838</v>
      </c>
      <c r="D7" s="10">
        <f aca="true" t="shared" si="0" ref="D7:K7">D8+D11</f>
        <v>311368</v>
      </c>
      <c r="E7" s="10">
        <f t="shared" si="0"/>
        <v>248585</v>
      </c>
      <c r="F7" s="10">
        <f t="shared" si="0"/>
        <v>273613</v>
      </c>
      <c r="G7" s="10">
        <f t="shared" si="0"/>
        <v>143566</v>
      </c>
      <c r="H7" s="10">
        <f t="shared" si="0"/>
        <v>76573</v>
      </c>
      <c r="I7" s="10">
        <f t="shared" si="0"/>
        <v>115462</v>
      </c>
      <c r="J7" s="10">
        <f t="shared" si="0"/>
        <v>122267</v>
      </c>
      <c r="K7" s="10">
        <f t="shared" si="0"/>
        <v>210226</v>
      </c>
      <c r="L7" s="10">
        <f>SUM(B7:K7)</f>
        <v>1694633</v>
      </c>
      <c r="M7" s="11"/>
    </row>
    <row r="8" spans="1:13" ht="17.25" customHeight="1">
      <c r="A8" s="12" t="s">
        <v>18</v>
      </c>
      <c r="B8" s="13">
        <f>B9+B10</f>
        <v>6885</v>
      </c>
      <c r="C8" s="13">
        <f aca="true" t="shared" si="1" ref="C8:K8">C9+C10</f>
        <v>7234</v>
      </c>
      <c r="D8" s="13">
        <f t="shared" si="1"/>
        <v>22901</v>
      </c>
      <c r="E8" s="13">
        <f t="shared" si="1"/>
        <v>15813</v>
      </c>
      <c r="F8" s="13">
        <f t="shared" si="1"/>
        <v>15969</v>
      </c>
      <c r="G8" s="13">
        <f t="shared" si="1"/>
        <v>11155</v>
      </c>
      <c r="H8" s="13">
        <f t="shared" si="1"/>
        <v>5330</v>
      </c>
      <c r="I8" s="13">
        <f t="shared" si="1"/>
        <v>6451</v>
      </c>
      <c r="J8" s="13">
        <f t="shared" si="1"/>
        <v>9547</v>
      </c>
      <c r="K8" s="13">
        <f t="shared" si="1"/>
        <v>13848</v>
      </c>
      <c r="L8" s="13">
        <f>SUM(B8:K8)</f>
        <v>115133</v>
      </c>
      <c r="M8"/>
    </row>
    <row r="9" spans="1:13" ht="17.25" customHeight="1">
      <c r="A9" s="14" t="s">
        <v>19</v>
      </c>
      <c r="B9" s="15">
        <v>6881</v>
      </c>
      <c r="C9" s="15">
        <v>7234</v>
      </c>
      <c r="D9" s="15">
        <v>22901</v>
      </c>
      <c r="E9" s="15">
        <v>15813</v>
      </c>
      <c r="F9" s="15">
        <v>15969</v>
      </c>
      <c r="G9" s="15">
        <v>11155</v>
      </c>
      <c r="H9" s="15">
        <v>5312</v>
      </c>
      <c r="I9" s="15">
        <v>6451</v>
      </c>
      <c r="J9" s="15">
        <v>9547</v>
      </c>
      <c r="K9" s="15">
        <v>13848</v>
      </c>
      <c r="L9" s="13">
        <f>SUM(B9:K9)</f>
        <v>115111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18</v>
      </c>
      <c r="I10" s="15">
        <v>0</v>
      </c>
      <c r="J10" s="15">
        <v>0</v>
      </c>
      <c r="K10" s="15">
        <v>0</v>
      </c>
      <c r="L10" s="13">
        <f>SUM(B10:K10)</f>
        <v>22</v>
      </c>
      <c r="M10"/>
    </row>
    <row r="11" spans="1:13" ht="17.25" customHeight="1">
      <c r="A11" s="12" t="s">
        <v>21</v>
      </c>
      <c r="B11" s="15">
        <v>82250</v>
      </c>
      <c r="C11" s="15">
        <v>96604</v>
      </c>
      <c r="D11" s="15">
        <v>288467</v>
      </c>
      <c r="E11" s="15">
        <v>232772</v>
      </c>
      <c r="F11" s="15">
        <v>257644</v>
      </c>
      <c r="G11" s="15">
        <v>132411</v>
      </c>
      <c r="H11" s="15">
        <v>71243</v>
      </c>
      <c r="I11" s="15">
        <v>109011</v>
      </c>
      <c r="J11" s="15">
        <v>112720</v>
      </c>
      <c r="K11" s="15">
        <v>196378</v>
      </c>
      <c r="L11" s="13">
        <f>SUM(B11:K11)</f>
        <v>1579500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71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1.26799280495982</v>
      </c>
      <c r="C16" s="22">
        <v>1.238210489546124</v>
      </c>
      <c r="D16" s="22">
        <v>1.093565424072222</v>
      </c>
      <c r="E16" s="22">
        <v>1.11108968911697</v>
      </c>
      <c r="F16" s="22">
        <v>1.205319520870389</v>
      </c>
      <c r="G16" s="22">
        <v>1.244926002319387</v>
      </c>
      <c r="H16" s="22">
        <v>1.157242816854846</v>
      </c>
      <c r="I16" s="22">
        <v>1.22347437496979</v>
      </c>
      <c r="J16" s="22">
        <v>1.30905757887561</v>
      </c>
      <c r="K16" s="22">
        <v>1.1514409112378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72</v>
      </c>
      <c r="B18" s="25">
        <f>SUM(B19:B26)</f>
        <v>736476.23</v>
      </c>
      <c r="C18" s="25">
        <f aca="true" t="shared" si="2" ref="C18:K18">SUM(C19:C26)</f>
        <v>465336.44999999995</v>
      </c>
      <c r="D18" s="25">
        <f t="shared" si="2"/>
        <v>1477090.0999999999</v>
      </c>
      <c r="E18" s="25">
        <f t="shared" si="2"/>
        <v>1208015.1199999999</v>
      </c>
      <c r="F18" s="25">
        <f t="shared" si="2"/>
        <v>1287120.86</v>
      </c>
      <c r="G18" s="25">
        <f t="shared" si="2"/>
        <v>767383.9099999999</v>
      </c>
      <c r="H18" s="25">
        <f t="shared" si="2"/>
        <v>421028.51</v>
      </c>
      <c r="I18" s="25">
        <f t="shared" si="2"/>
        <v>546892.36</v>
      </c>
      <c r="J18" s="25">
        <f t="shared" si="2"/>
        <v>670393.3599999999</v>
      </c>
      <c r="K18" s="25">
        <f t="shared" si="2"/>
        <v>827820.59</v>
      </c>
      <c r="L18" s="25">
        <f>SUM(B18:K18)</f>
        <v>8407557.49</v>
      </c>
      <c r="M18"/>
    </row>
    <row r="19" spans="1:13" ht="17.25" customHeight="1">
      <c r="A19" s="26" t="s">
        <v>24</v>
      </c>
      <c r="B19" s="60">
        <f>ROUND((B13+B14)*B7,2)</f>
        <v>576890.63</v>
      </c>
      <c r="C19" s="60">
        <f aca="true" t="shared" si="3" ref="C19:K19">ROUND((C13+C14)*C7,2)</f>
        <v>367555.37</v>
      </c>
      <c r="D19" s="60">
        <f t="shared" si="3"/>
        <v>1311762.25</v>
      </c>
      <c r="E19" s="60">
        <f t="shared" si="3"/>
        <v>1060811.63</v>
      </c>
      <c r="F19" s="60">
        <f t="shared" si="3"/>
        <v>1031657.82</v>
      </c>
      <c r="G19" s="60">
        <f t="shared" si="3"/>
        <v>595210.28</v>
      </c>
      <c r="H19" s="60">
        <f t="shared" si="3"/>
        <v>349701.23</v>
      </c>
      <c r="I19" s="60">
        <f t="shared" si="3"/>
        <v>437185.32</v>
      </c>
      <c r="J19" s="60">
        <f t="shared" si="3"/>
        <v>498592.6</v>
      </c>
      <c r="K19" s="60">
        <f t="shared" si="3"/>
        <v>700052.58</v>
      </c>
      <c r="L19" s="33">
        <f>SUM(B19:K19)</f>
        <v>6929419.710000001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154602.54</v>
      </c>
      <c r="C20" s="33">
        <f t="shared" si="4"/>
        <v>87555.54</v>
      </c>
      <c r="D20" s="33">
        <f t="shared" si="4"/>
        <v>122735.59</v>
      </c>
      <c r="E20" s="33">
        <f t="shared" si="4"/>
        <v>117845.23</v>
      </c>
      <c r="F20" s="33">
        <f t="shared" si="4"/>
        <v>211819.49</v>
      </c>
      <c r="G20" s="33">
        <f t="shared" si="4"/>
        <v>145782.47</v>
      </c>
      <c r="H20" s="33">
        <f t="shared" si="4"/>
        <v>54988.01</v>
      </c>
      <c r="I20" s="33">
        <f t="shared" si="4"/>
        <v>97699.72</v>
      </c>
      <c r="J20" s="33">
        <f t="shared" si="4"/>
        <v>154093.82</v>
      </c>
      <c r="K20" s="33">
        <f t="shared" si="4"/>
        <v>106016.6</v>
      </c>
      <c r="L20" s="33">
        <f aca="true" t="shared" si="5" ref="L19:L26">SUM(B20:K20)</f>
        <v>1253139.01</v>
      </c>
      <c r="M20"/>
    </row>
    <row r="21" spans="1:13" ht="17.25" customHeight="1">
      <c r="A21" s="27" t="s">
        <v>26</v>
      </c>
      <c r="B21" s="33">
        <v>2445.24</v>
      </c>
      <c r="C21" s="33">
        <v>8010.68</v>
      </c>
      <c r="D21" s="33">
        <v>37308.2</v>
      </c>
      <c r="E21" s="33">
        <v>24537.15</v>
      </c>
      <c r="F21" s="33">
        <v>40212.47</v>
      </c>
      <c r="G21" s="33">
        <v>25295.94</v>
      </c>
      <c r="H21" s="33">
        <v>14199.4</v>
      </c>
      <c r="I21" s="33">
        <v>9676.4</v>
      </c>
      <c r="J21" s="33">
        <v>13677.26</v>
      </c>
      <c r="K21" s="33">
        <v>17447.2</v>
      </c>
      <c r="L21" s="33">
        <f t="shared" si="5"/>
        <v>192809.94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73</v>
      </c>
      <c r="B24" s="33">
        <v>594.7</v>
      </c>
      <c r="C24" s="33">
        <v>376.48</v>
      </c>
      <c r="D24" s="33">
        <v>1194.2</v>
      </c>
      <c r="E24" s="33">
        <v>975.98</v>
      </c>
      <c r="F24" s="33">
        <v>1040.73</v>
      </c>
      <c r="G24" s="33">
        <v>621.08</v>
      </c>
      <c r="H24" s="33">
        <v>340.51</v>
      </c>
      <c r="I24" s="33">
        <v>441.23</v>
      </c>
      <c r="J24" s="33">
        <v>541.94</v>
      </c>
      <c r="K24" s="33">
        <v>669.04</v>
      </c>
      <c r="L24" s="33">
        <f t="shared" si="5"/>
        <v>6795.89</v>
      </c>
      <c r="M24"/>
    </row>
    <row r="25" spans="1:13" ht="17.25" customHeight="1">
      <c r="A25" s="27" t="s">
        <v>74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75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-125381.12000000002</v>
      </c>
      <c r="C29" s="33">
        <f t="shared" si="6"/>
        <v>-33923.09</v>
      </c>
      <c r="D29" s="33">
        <f t="shared" si="6"/>
        <v>-107404.87999999999</v>
      </c>
      <c r="E29" s="33">
        <f t="shared" si="6"/>
        <v>-80083.94000000005</v>
      </c>
      <c r="F29" s="33">
        <f t="shared" si="6"/>
        <v>-76050.69</v>
      </c>
      <c r="G29" s="33">
        <f t="shared" si="6"/>
        <v>-52535.59</v>
      </c>
      <c r="H29" s="33">
        <f t="shared" si="6"/>
        <v>-33996.43</v>
      </c>
      <c r="I29" s="33">
        <f t="shared" si="6"/>
        <v>-43918.18</v>
      </c>
      <c r="J29" s="33">
        <f t="shared" si="6"/>
        <v>-45020.350000000006</v>
      </c>
      <c r="K29" s="33">
        <f t="shared" si="6"/>
        <v>-64651.469999999994</v>
      </c>
      <c r="L29" s="33">
        <f aca="true" t="shared" si="7" ref="L29:L36">SUM(B29:K29)</f>
        <v>-662965.74</v>
      </c>
      <c r="M29"/>
    </row>
    <row r="30" spans="1:13" ht="18.75" customHeight="1">
      <c r="A30" s="27" t="s">
        <v>30</v>
      </c>
      <c r="B30" s="33">
        <f>B31+B32+B33+B34</f>
        <v>-30276.4</v>
      </c>
      <c r="C30" s="33">
        <f aca="true" t="shared" si="8" ref="C30:K30">C31+C32+C33+C34</f>
        <v>-31829.6</v>
      </c>
      <c r="D30" s="33">
        <f t="shared" si="8"/>
        <v>-100764.4</v>
      </c>
      <c r="E30" s="33">
        <f t="shared" si="8"/>
        <v>-69577.2</v>
      </c>
      <c r="F30" s="33">
        <f t="shared" si="8"/>
        <v>-70263.6</v>
      </c>
      <c r="G30" s="33">
        <f t="shared" si="8"/>
        <v>-49082</v>
      </c>
      <c r="H30" s="33">
        <f t="shared" si="8"/>
        <v>-23372.8</v>
      </c>
      <c r="I30" s="33">
        <f t="shared" si="8"/>
        <v>-41464.67</v>
      </c>
      <c r="J30" s="33">
        <f t="shared" si="8"/>
        <v>-42006.8</v>
      </c>
      <c r="K30" s="33">
        <f t="shared" si="8"/>
        <v>-60931.2</v>
      </c>
      <c r="L30" s="33">
        <f t="shared" si="7"/>
        <v>-519568.6699999999</v>
      </c>
      <c r="M30"/>
    </row>
    <row r="31" spans="1:13" s="36" customFormat="1" ht="18.75" customHeight="1">
      <c r="A31" s="34" t="s">
        <v>55</v>
      </c>
      <c r="B31" s="33">
        <f>-ROUND((B9)*$E$3,2)</f>
        <v>-30276.4</v>
      </c>
      <c r="C31" s="33">
        <f aca="true" t="shared" si="9" ref="C31:K31">-ROUND((C9)*$E$3,2)</f>
        <v>-31829.6</v>
      </c>
      <c r="D31" s="33">
        <f t="shared" si="9"/>
        <v>-100764.4</v>
      </c>
      <c r="E31" s="33">
        <f t="shared" si="9"/>
        <v>-69577.2</v>
      </c>
      <c r="F31" s="33">
        <f t="shared" si="9"/>
        <v>-70263.6</v>
      </c>
      <c r="G31" s="33">
        <f t="shared" si="9"/>
        <v>-49082</v>
      </c>
      <c r="H31" s="33">
        <f t="shared" si="9"/>
        <v>-23372.8</v>
      </c>
      <c r="I31" s="33">
        <f t="shared" si="9"/>
        <v>-28384.4</v>
      </c>
      <c r="J31" s="33">
        <f t="shared" si="9"/>
        <v>-42006.8</v>
      </c>
      <c r="K31" s="33">
        <f t="shared" si="9"/>
        <v>-60931.2</v>
      </c>
      <c r="L31" s="33">
        <f t="shared" si="7"/>
        <v>-506488.39999999997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-22.53</v>
      </c>
      <c r="J33" s="17">
        <v>0</v>
      </c>
      <c r="K33" s="17">
        <v>0</v>
      </c>
      <c r="L33" s="33">
        <f t="shared" si="7"/>
        <v>-22.53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-13057.74</v>
      </c>
      <c r="J34" s="17">
        <v>0</v>
      </c>
      <c r="K34" s="17">
        <v>0</v>
      </c>
      <c r="L34" s="33">
        <f t="shared" si="7"/>
        <v>-13057.74</v>
      </c>
      <c r="M34"/>
    </row>
    <row r="35" spans="1:13" s="36" customFormat="1" ht="18.75" customHeight="1">
      <c r="A35" s="27" t="s">
        <v>34</v>
      </c>
      <c r="B35" s="38">
        <f>SUM(B36:B47)</f>
        <v>-95104.72000000002</v>
      </c>
      <c r="C35" s="38">
        <f aca="true" t="shared" si="10" ref="C35:K35">SUM(C36:C47)</f>
        <v>-2093.49</v>
      </c>
      <c r="D35" s="38">
        <f t="shared" si="10"/>
        <v>-6640.48</v>
      </c>
      <c r="E35" s="38">
        <f t="shared" si="10"/>
        <v>-10506.740000000053</v>
      </c>
      <c r="F35" s="38">
        <f t="shared" si="10"/>
        <v>-5787.09</v>
      </c>
      <c r="G35" s="38">
        <f t="shared" si="10"/>
        <v>-3453.59</v>
      </c>
      <c r="H35" s="38">
        <f t="shared" si="10"/>
        <v>-10623.63</v>
      </c>
      <c r="I35" s="38">
        <f t="shared" si="10"/>
        <v>-2453.51</v>
      </c>
      <c r="J35" s="38">
        <f t="shared" si="10"/>
        <v>-3013.55</v>
      </c>
      <c r="K35" s="38">
        <f t="shared" si="10"/>
        <v>-3720.27</v>
      </c>
      <c r="L35" s="33">
        <f t="shared" si="7"/>
        <v>-143397.07000000004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77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2011500</v>
      </c>
    </row>
    <row r="45" spans="1:12" ht="18.75" customHeight="1">
      <c r="A45" s="37" t="s">
        <v>78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79</v>
      </c>
      <c r="B46" s="17">
        <v>-3306.91</v>
      </c>
      <c r="C46" s="17">
        <v>-2093.49</v>
      </c>
      <c r="D46" s="17">
        <v>-6640.48</v>
      </c>
      <c r="E46" s="17">
        <v>-5427.06</v>
      </c>
      <c r="F46" s="17">
        <v>-5787.09</v>
      </c>
      <c r="G46" s="17">
        <v>-3453.59</v>
      </c>
      <c r="H46" s="17">
        <v>-1893.47</v>
      </c>
      <c r="I46" s="17">
        <v>-2453.51</v>
      </c>
      <c r="J46" s="17">
        <v>-3013.55</v>
      </c>
      <c r="K46" s="17">
        <v>-3720.27</v>
      </c>
      <c r="L46" s="30">
        <f t="shared" si="11"/>
        <v>-37789.42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611095.11</v>
      </c>
      <c r="C50" s="41">
        <f>IF(C18+C29+C42+C51&lt;0,0,C18+C29+C51)</f>
        <v>431413.36</v>
      </c>
      <c r="D50" s="41">
        <f>IF(D18+D29+D42+D51&lt;0,0,D18+D29+D51)</f>
        <v>1369685.22</v>
      </c>
      <c r="E50" s="41">
        <f>IF(E18+E29+E42+E51&lt;0,0,E18+E29+E51)</f>
        <v>1127931.18</v>
      </c>
      <c r="F50" s="41">
        <f>IF(F18+F29+F42+F51&lt;0,0,F18+F29+F51)</f>
        <v>1211070.1700000002</v>
      </c>
      <c r="G50" s="41">
        <f>IF(G18+G29+G42+G51&lt;0,0,G18+G29+G51)</f>
        <v>714848.32</v>
      </c>
      <c r="H50" s="41">
        <f>IF(H18+H29+H42+H51&lt;0,0,H18+H29+H51)</f>
        <v>387032.08</v>
      </c>
      <c r="I50" s="41">
        <f>IF(I18+I29+I42+I51&lt;0,0,I18+I29+I51)</f>
        <v>502974.18</v>
      </c>
      <c r="J50" s="41">
        <f>IF(J18+J29+J42+J51&lt;0,0,J18+J29+J51)</f>
        <v>625373.0099999999</v>
      </c>
      <c r="K50" s="41">
        <f>IF(K18+K29+K42+K51&lt;0,0,K18+K29+K51)</f>
        <v>763169.12</v>
      </c>
      <c r="L50" s="42">
        <f>SUM(B50:K50)</f>
        <v>7744591.75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611095.11</v>
      </c>
      <c r="C56" s="41">
        <f aca="true" t="shared" si="12" ref="C56:J56">SUM(C57:C68)</f>
        <v>431413.36</v>
      </c>
      <c r="D56" s="41">
        <f t="shared" si="12"/>
        <v>1369685.22</v>
      </c>
      <c r="E56" s="41">
        <f t="shared" si="12"/>
        <v>1127931.18</v>
      </c>
      <c r="F56" s="41">
        <f t="shared" si="12"/>
        <v>1211070.16</v>
      </c>
      <c r="G56" s="41">
        <f t="shared" si="12"/>
        <v>714848.32</v>
      </c>
      <c r="H56" s="41">
        <f t="shared" si="12"/>
        <v>387032.08</v>
      </c>
      <c r="I56" s="41">
        <f>SUM(I57:I71)</f>
        <v>502974.18</v>
      </c>
      <c r="J56" s="41">
        <f t="shared" si="12"/>
        <v>625373.01</v>
      </c>
      <c r="K56" s="41">
        <f>SUM(K57:K70)</f>
        <v>763169.12</v>
      </c>
      <c r="L56" s="46">
        <f>SUM(B56:K56)</f>
        <v>7744591.74</v>
      </c>
      <c r="M56" s="40"/>
    </row>
    <row r="57" spans="1:13" ht="18.75" customHeight="1">
      <c r="A57" s="47" t="s">
        <v>48</v>
      </c>
      <c r="B57" s="48">
        <v>611095.11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611095.11</v>
      </c>
      <c r="M57" s="40"/>
    </row>
    <row r="58" spans="1:12" ht="18.75" customHeight="1">
      <c r="A58" s="47" t="s">
        <v>58</v>
      </c>
      <c r="B58" s="17">
        <v>0</v>
      </c>
      <c r="C58" s="48">
        <v>377184.7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377184.7</v>
      </c>
    </row>
    <row r="59" spans="1:12" ht="18.75" customHeight="1">
      <c r="A59" s="47" t="s">
        <v>59</v>
      </c>
      <c r="B59" s="17">
        <v>0</v>
      </c>
      <c r="C59" s="48">
        <v>54228.66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54228.66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1369685.22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1369685.22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1127931.18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1127931.18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1211070.16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1211070.16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714848.32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714848.32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387032.08</v>
      </c>
      <c r="I64" s="17">
        <v>0</v>
      </c>
      <c r="J64" s="17">
        <v>0</v>
      </c>
      <c r="K64" s="17">
        <v>0</v>
      </c>
      <c r="L64" s="46">
        <f t="shared" si="13"/>
        <v>387032.08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625373.01</v>
      </c>
      <c r="K66" s="17">
        <v>0</v>
      </c>
      <c r="L66" s="46">
        <f t="shared" si="13"/>
        <v>625373.01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465456.85</v>
      </c>
      <c r="L67" s="46">
        <f t="shared" si="13"/>
        <v>465456.85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297712.27</v>
      </c>
      <c r="L68" s="46">
        <f t="shared" si="13"/>
        <v>297712.27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76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502974.18</v>
      </c>
      <c r="J71" s="52">
        <v>0</v>
      </c>
      <c r="K71" s="52">
        <v>0</v>
      </c>
      <c r="L71" s="51">
        <f>SUM(B71:K71)</f>
        <v>502974.18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2022-04-08T21:38:32Z</dcterms:modified>
  <cp:category/>
  <cp:version/>
  <cp:contentType/>
  <cp:contentStatus/>
</cp:coreProperties>
</file>