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<sst xmlns="http://schemas.openxmlformats.org/spreadsheetml/2006/main" count="80" uniqueCount="77">
  <si>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</si>
  <si>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</si>
  <si>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</si>
  <si>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</si>
  <si>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</si>
  <si>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</si>
  <si>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</si>
  <si>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</si>
  <si>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</si>
  <si>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</si>
  <si>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</si>
  <si>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</si>
  <si>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</si>
  <si>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</si>
  <si>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</si>
  <si>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</si>
  <si>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</si>
  <si>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</si>
  <si>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</si>
  <si>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</si>
  <si>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</si>
  <si>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</si>
  <si>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</si>
  <si>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</si>
  <si>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</si>
  <si>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</si>
  <si>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</si>
  <si>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</si>
  <si>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</si>
  <si>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</si>
  <si>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</si>
  <si>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</si>
  <si>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</si>
  <si>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</si>
  <si>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</si>
  <si>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</si>
  <si>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</si>
  <si>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</si>
  <si>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</si>
  <si>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</si>
  <si>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</si>
  <si>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</si>
  <si>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</si>
  <si>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</si>
  <si>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</si>
  <si>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</si>
  <si>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</si>
  <si>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</si>
  <si>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</si>
  <si>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</si>
  <si>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</si>
  <si>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</si>
  <si>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</si>
  <si>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</si>
  <si>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</si>
  <si>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</si>
  <si>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</si>
  <si>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</si>
  <si>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</si>
  <si>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</si>
  <si>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</si>
  <si>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</si>
  <si>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</si>
  <si>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</si>
  <si>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</si>
  <si>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</si>
  <si>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</si>
  <si>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</si>
  <si>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</si>
  <si>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</si>
  <si>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</si>
  <si>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</si>
  <si>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</si>
  <si>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19/09/21 - VENCIMENTO 24/09/21</t>
  </si>
  <si>
    <t>5.2.10. Maggi Adm. de Consórcios LTDA</t>
  </si>
  <si>
    <t>5.3. Revisão de Remuneração pelo Transporte Coletivo 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</si>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</sst>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123029</v>
      </c>
      <c r="C7" s="9">
        <f t="shared" si="0"/>
        <v>85229</v>
      </c>
      <c r="D7" s="9">
        <f t="shared" si="0"/>
        <v>94442</v>
      </c>
      <c r="E7" s="9">
        <f t="shared" si="0"/>
        <v>18705</v>
      </c>
      <c r="F7" s="9">
        <f t="shared" si="0"/>
        <v>73333</v>
      </c>
      <c r="G7" s="9">
        <f t="shared" si="0"/>
        <v>99815</v>
      </c>
      <c r="H7" s="9">
        <f t="shared" si="0"/>
        <v>10656</v>
      </c>
      <c r="I7" s="9">
        <f t="shared" si="0"/>
        <v>79442</v>
      </c>
      <c r="J7" s="9">
        <f t="shared" si="0"/>
        <v>80040</v>
      </c>
      <c r="K7" s="9">
        <f t="shared" si="0"/>
        <v>116818</v>
      </c>
      <c r="L7" s="9">
        <f t="shared" si="0"/>
        <v>85905</v>
      </c>
      <c r="M7" s="9">
        <f t="shared" si="0"/>
        <v>36918</v>
      </c>
      <c r="N7" s="9">
        <f t="shared" si="0"/>
        <v>20369</v>
      </c>
      <c r="O7" s="9">
        <f t="shared" si="0"/>
        <v>924701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8922</v>
      </c>
      <c r="C8" s="11">
        <f t="shared" si="1"/>
        <v>7990</v>
      </c>
      <c r="D8" s="11">
        <f t="shared" si="1"/>
        <v>6486</v>
      </c>
      <c r="E8" s="11">
        <f t="shared" si="1"/>
        <v>1019</v>
      </c>
      <c r="F8" s="11">
        <f t="shared" si="1"/>
        <v>5036</v>
      </c>
      <c r="G8" s="11">
        <f t="shared" si="1"/>
        <v>6261</v>
      </c>
      <c r="H8" s="11">
        <f t="shared" si="1"/>
        <v>845</v>
      </c>
      <c r="I8" s="11">
        <f t="shared" si="1"/>
        <v>7401</v>
      </c>
      <c r="J8" s="11">
        <f t="shared" si="1"/>
        <v>6162</v>
      </c>
      <c r="K8" s="11">
        <f t="shared" si="1"/>
        <v>6290</v>
      </c>
      <c r="L8" s="11">
        <f t="shared" si="1"/>
        <v>4327</v>
      </c>
      <c r="M8" s="11">
        <f t="shared" si="1"/>
        <v>2266</v>
      </c>
      <c r="N8" s="11">
        <f t="shared" si="1"/>
        <v>1529</v>
      </c>
      <c r="O8" s="11">
        <f t="shared" si="1"/>
        <v>64534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8922</v>
      </c>
      <c r="C9" s="11">
        <v>7990</v>
      </c>
      <c r="D9" s="11">
        <v>6486</v>
      </c>
      <c r="E9" s="11">
        <v>1019</v>
      </c>
      <c r="F9" s="11">
        <v>5036</v>
      </c>
      <c r="G9" s="11">
        <v>6261</v>
      </c>
      <c r="H9" s="11">
        <v>845</v>
      </c>
      <c r="I9" s="11">
        <v>7401</v>
      </c>
      <c r="J9" s="11">
        <v>6162</v>
      </c>
      <c r="K9" s="11">
        <v>6280</v>
      </c>
      <c r="L9" s="11">
        <v>4327</v>
      </c>
      <c r="M9" s="11">
        <v>2263</v>
      </c>
      <c r="N9" s="11">
        <v>1529</v>
      </c>
      <c r="O9" s="11">
        <f>SUM(B9:N9)</f>
        <v>64521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10</v>
      </c>
      <c r="L10" s="13">
        <v>0</v>
      </c>
      <c r="M10" s="13">
        <v>3</v>
      </c>
      <c r="N10" s="13">
        <v>0</v>
      </c>
      <c r="O10" s="11">
        <f>SUM(B10:N10)</f>
        <v>13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114107</v>
      </c>
      <c r="C11" s="13">
        <v>77239</v>
      </c>
      <c r="D11" s="13">
        <v>87956</v>
      </c>
      <c r="E11" s="13">
        <v>17686</v>
      </c>
      <c r="F11" s="13">
        <v>68297</v>
      </c>
      <c r="G11" s="13">
        <v>93554</v>
      </c>
      <c r="H11" s="13">
        <v>9811</v>
      </c>
      <c r="I11" s="13">
        <v>72041</v>
      </c>
      <c r="J11" s="13">
        <v>73878</v>
      </c>
      <c r="K11" s="13">
        <v>110528</v>
      </c>
      <c r="L11" s="13">
        <v>81578</v>
      </c>
      <c r="M11" s="13">
        <v>34652</v>
      </c>
      <c r="N11" s="13">
        <v>18840</v>
      </c>
      <c r="O11" s="11">
        <f>SUM(B11:N11)</f>
        <v>860167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2.2493</v>
      </c>
      <c r="C13" s="17">
        <v>2.3231</v>
      </c>
      <c r="D13" s="17">
        <v>2.0368</v>
      </c>
      <c r="E13" s="17">
        <v>3.4844</v>
      </c>
      <c r="F13" s="17">
        <v>2.36</v>
      </c>
      <c r="G13" s="17">
        <v>1.94</v>
      </c>
      <c r="H13" s="17">
        <v>2.6013</v>
      </c>
      <c r="I13" s="17">
        <v>2.3046</v>
      </c>
      <c r="J13" s="17">
        <v>2.3196</v>
      </c>
      <c r="K13" s="17">
        <v>2.1941</v>
      </c>
      <c r="L13" s="17">
        <v>2.4972</v>
      </c>
      <c r="M13" s="17">
        <v>2.8848</v>
      </c>
      <c r="N13" s="17">
        <v>2.607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1.4232326725238</v>
      </c>
      <c r="C15" s="19">
        <v>1.461738952292464</v>
      </c>
      <c r="D15" s="19">
        <v>1.308388133920606</v>
      </c>
      <c r="E15" s="19">
        <v>1.052251594715164</v>
      </c>
      <c r="F15" s="19">
        <v>1.640974398617824</v>
      </c>
      <c r="G15" s="19">
        <v>1.743798387740567</v>
      </c>
      <c r="H15" s="19">
        <v>1.682784053506974</v>
      </c>
      <c r="I15" s="19">
        <v>1.418571954063924</v>
      </c>
      <c r="J15" s="19">
        <v>1.372322527926496</v>
      </c>
      <c r="K15" s="19">
        <v>1.37519772753481</v>
      </c>
      <c r="L15" s="19">
        <v>1.485513749137639</v>
      </c>
      <c r="M15" s="19">
        <v>1.501112128270343</v>
      </c>
      <c r="N15" s="19">
        <v>1.300270428687815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448921.75000000006</v>
      </c>
      <c r="C17" s="24">
        <f aca="true" t="shared" si="2" ref="C17:N17">C18+C19+C20+C21+C22+C23+C24+C25</f>
        <v>320032.35</v>
      </c>
      <c r="D17" s="24">
        <f t="shared" si="2"/>
        <v>273349.97</v>
      </c>
      <c r="E17" s="24">
        <f t="shared" si="2"/>
        <v>77904.70999999999</v>
      </c>
      <c r="F17" s="24">
        <f t="shared" si="2"/>
        <v>312882.2</v>
      </c>
      <c r="G17" s="24">
        <f t="shared" si="2"/>
        <v>373354.9900000001</v>
      </c>
      <c r="H17" s="24">
        <f t="shared" si="2"/>
        <v>50759.69</v>
      </c>
      <c r="I17" s="24">
        <f t="shared" si="2"/>
        <v>296988.83999999997</v>
      </c>
      <c r="J17" s="24">
        <f t="shared" si="2"/>
        <v>276524.49000000005</v>
      </c>
      <c r="K17" s="24">
        <f t="shared" si="2"/>
        <v>395417.27999999997</v>
      </c>
      <c r="L17" s="24">
        <f t="shared" si="2"/>
        <v>360254.95999999996</v>
      </c>
      <c r="M17" s="24">
        <f t="shared" si="2"/>
        <v>185061.52000000002</v>
      </c>
      <c r="N17" s="24">
        <f t="shared" si="2"/>
        <v>78385.8</v>
      </c>
      <c r="O17" s="24">
        <f>O18+O19+O20+O21+O22+O23+O24+O25</f>
        <v>3449838.5500000007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276729.13</v>
      </c>
      <c r="C18" s="30">
        <f t="shared" si="3"/>
        <v>197995.49</v>
      </c>
      <c r="D18" s="30">
        <f t="shared" si="3"/>
        <v>192359.47</v>
      </c>
      <c r="E18" s="30">
        <f t="shared" si="3"/>
        <v>65175.7</v>
      </c>
      <c r="F18" s="30">
        <f t="shared" si="3"/>
        <v>173065.88</v>
      </c>
      <c r="G18" s="30">
        <f t="shared" si="3"/>
        <v>193641.1</v>
      </c>
      <c r="H18" s="30">
        <f t="shared" si="3"/>
        <v>27719.45</v>
      </c>
      <c r="I18" s="30">
        <f t="shared" si="3"/>
        <v>183082.03</v>
      </c>
      <c r="J18" s="30">
        <f t="shared" si="3"/>
        <v>185660.78</v>
      </c>
      <c r="K18" s="30">
        <f t="shared" si="3"/>
        <v>256310.37</v>
      </c>
      <c r="L18" s="30">
        <f t="shared" si="3"/>
        <v>214521.97</v>
      </c>
      <c r="M18" s="30">
        <f t="shared" si="3"/>
        <v>106501.05</v>
      </c>
      <c r="N18" s="30">
        <f t="shared" si="3"/>
        <v>53101.98</v>
      </c>
      <c r="O18" s="30">
        <f aca="true" t="shared" si="4" ref="O18:O25">SUM(B18:N18)</f>
        <v>2125864.4</v>
      </c>
    </row>
    <row r="19" spans="1:23" ht="18.75" customHeight="1">
      <c r="A19" s="26" t="s">
        <v>35</v>
      </c>
      <c r="B19" s="30">
        <f>IF(B15&lt;&gt;0,ROUND((B15-1)*B18,2),0)</f>
        <v>117120.81</v>
      </c>
      <c r="C19" s="30">
        <f aca="true" t="shared" si="5" ref="C19:N19">IF(C15&lt;&gt;0,ROUND((C15-1)*C18,2),0)</f>
        <v>91422.23</v>
      </c>
      <c r="D19" s="30">
        <f t="shared" si="5"/>
        <v>59321.38</v>
      </c>
      <c r="E19" s="30">
        <f t="shared" si="5"/>
        <v>3405.53</v>
      </c>
      <c r="F19" s="30">
        <f t="shared" si="5"/>
        <v>110930.8</v>
      </c>
      <c r="G19" s="30">
        <f t="shared" si="5"/>
        <v>144029.94</v>
      </c>
      <c r="H19" s="30">
        <f t="shared" si="5"/>
        <v>18926.4</v>
      </c>
      <c r="I19" s="30">
        <f t="shared" si="5"/>
        <v>76633</v>
      </c>
      <c r="J19" s="30">
        <f t="shared" si="5"/>
        <v>69125.69</v>
      </c>
      <c r="K19" s="30">
        <f t="shared" si="5"/>
        <v>96167.07</v>
      </c>
      <c r="L19" s="30">
        <f t="shared" si="5"/>
        <v>104153.37</v>
      </c>
      <c r="M19" s="30">
        <f t="shared" si="5"/>
        <v>53368.97</v>
      </c>
      <c r="N19" s="30">
        <f t="shared" si="5"/>
        <v>15944.95</v>
      </c>
      <c r="O19" s="30">
        <f t="shared" si="4"/>
        <v>960550.14</v>
      </c>
      <c r="W19" s="62"/>
    </row>
    <row r="20" spans="1:15" ht="18.75" customHeight="1">
      <c r="A20" s="26" t="s">
        <v>36</v>
      </c>
      <c r="B20" s="30">
        <v>19829.71</v>
      </c>
      <c r="C20" s="30">
        <v>14034.64</v>
      </c>
      <c r="D20" s="30">
        <v>9576.18</v>
      </c>
      <c r="E20" s="30">
        <v>3799.03</v>
      </c>
      <c r="F20" s="30">
        <v>12139.34</v>
      </c>
      <c r="G20" s="30">
        <v>15612.84</v>
      </c>
      <c r="H20" s="30">
        <v>1698.2</v>
      </c>
      <c r="I20" s="30">
        <v>12810.34</v>
      </c>
      <c r="J20" s="30">
        <v>12731.42</v>
      </c>
      <c r="K20" s="30">
        <v>17874.69</v>
      </c>
      <c r="L20" s="30">
        <v>17660.35</v>
      </c>
      <c r="M20" s="30">
        <v>7767.25</v>
      </c>
      <c r="N20" s="30">
        <v>3685.75</v>
      </c>
      <c r="O20" s="30">
        <f t="shared" si="4"/>
        <v>149219.74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-293.73</v>
      </c>
      <c r="C22" s="30">
        <v>0</v>
      </c>
      <c r="D22" s="30">
        <v>-3958.53</v>
      </c>
      <c r="E22" s="30">
        <v>0</v>
      </c>
      <c r="F22" s="30">
        <v>-146.87</v>
      </c>
      <c r="G22" s="30">
        <v>0</v>
      </c>
      <c r="H22" s="30">
        <v>-1755.97</v>
      </c>
      <c r="I22" s="30">
        <v>0</v>
      </c>
      <c r="J22" s="30">
        <v>-3030.67</v>
      </c>
      <c r="K22" s="30">
        <v>-312.4</v>
      </c>
      <c r="L22" s="30">
        <v>0</v>
      </c>
      <c r="M22" s="30">
        <v>0</v>
      </c>
      <c r="N22" s="30">
        <v>0</v>
      </c>
      <c r="O22" s="30">
        <f t="shared" si="4"/>
        <v>-9498.17</v>
      </c>
    </row>
    <row r="23" spans="1:26" ht="18.75" customHeight="1">
      <c r="A23" s="26" t="s">
        <v>69</v>
      </c>
      <c r="B23" s="30">
        <v>-233.7</v>
      </c>
      <c r="C23" s="30">
        <v>0</v>
      </c>
      <c r="D23" s="30">
        <v>-2809.08</v>
      </c>
      <c r="E23" s="30">
        <v>-439.8</v>
      </c>
      <c r="F23" s="30">
        <v>0</v>
      </c>
      <c r="G23" s="30">
        <v>-257.1</v>
      </c>
      <c r="H23" s="30">
        <v>-1578.33</v>
      </c>
      <c r="I23" s="30">
        <v>0</v>
      </c>
      <c r="J23" s="30">
        <v>-3464.12</v>
      </c>
      <c r="K23" s="30">
        <v>-416.58</v>
      </c>
      <c r="L23" s="30">
        <v>0</v>
      </c>
      <c r="M23" s="30">
        <v>0</v>
      </c>
      <c r="N23" s="30">
        <v>-133.86</v>
      </c>
      <c r="O23" s="30">
        <f t="shared" si="4"/>
        <v>-9332.570000000002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32997.65</v>
      </c>
      <c r="C25" s="30">
        <v>13808.11</v>
      </c>
      <c r="D25" s="30">
        <v>17474.61</v>
      </c>
      <c r="E25" s="30">
        <v>4578.31</v>
      </c>
      <c r="F25" s="30">
        <v>15507.11</v>
      </c>
      <c r="G25" s="30">
        <v>18942.27</v>
      </c>
      <c r="H25" s="30">
        <v>4364</v>
      </c>
      <c r="I25" s="30">
        <v>23077.53</v>
      </c>
      <c r="J25" s="30">
        <v>14115.45</v>
      </c>
      <c r="K25" s="30">
        <v>24408.19</v>
      </c>
      <c r="L25" s="30">
        <v>22533.33</v>
      </c>
      <c r="M25" s="30">
        <v>16038.31</v>
      </c>
      <c r="N25" s="30">
        <v>4401.04</v>
      </c>
      <c r="O25" s="30">
        <f t="shared" si="4"/>
        <v>212245.91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-39256.8</v>
      </c>
      <c r="C27" s="30">
        <f>+C28+C30+C42+C43+C46-C47</f>
        <v>-35156</v>
      </c>
      <c r="D27" s="30">
        <f t="shared" si="6"/>
        <v>-29817.780000000002</v>
      </c>
      <c r="E27" s="30">
        <f t="shared" si="6"/>
        <v>-4483.6</v>
      </c>
      <c r="F27" s="30">
        <f t="shared" si="6"/>
        <v>-27029.95</v>
      </c>
      <c r="G27" s="30">
        <f t="shared" si="6"/>
        <v>-27548.4</v>
      </c>
      <c r="H27" s="30">
        <f t="shared" si="6"/>
        <v>-3718</v>
      </c>
      <c r="I27" s="30">
        <f t="shared" si="6"/>
        <v>-32564.4</v>
      </c>
      <c r="J27" s="30">
        <f t="shared" si="6"/>
        <v>-27112.8</v>
      </c>
      <c r="K27" s="30">
        <f t="shared" si="6"/>
        <v>-27632</v>
      </c>
      <c r="L27" s="30">
        <f t="shared" si="6"/>
        <v>-19038.8</v>
      </c>
      <c r="M27" s="30">
        <f t="shared" si="6"/>
        <v>-9957.2</v>
      </c>
      <c r="N27" s="30">
        <f t="shared" si="6"/>
        <v>-6727.6</v>
      </c>
      <c r="O27" s="30">
        <f t="shared" si="6"/>
        <v>-290043.32999999996</v>
      </c>
    </row>
    <row r="28" spans="1:15" ht="18.75" customHeight="1">
      <c r="A28" s="26" t="s">
        <v>40</v>
      </c>
      <c r="B28" s="31">
        <f>+B29</f>
        <v>-39256.8</v>
      </c>
      <c r="C28" s="31">
        <f>+C29</f>
        <v>-35156</v>
      </c>
      <c r="D28" s="31">
        <f aca="true" t="shared" si="7" ref="D28:O28">+D29</f>
        <v>-28538.4</v>
      </c>
      <c r="E28" s="31">
        <f t="shared" si="7"/>
        <v>-4483.6</v>
      </c>
      <c r="F28" s="31">
        <f t="shared" si="7"/>
        <v>-22158.4</v>
      </c>
      <c r="G28" s="31">
        <f t="shared" si="7"/>
        <v>-27548.4</v>
      </c>
      <c r="H28" s="31">
        <f t="shared" si="7"/>
        <v>-3718</v>
      </c>
      <c r="I28" s="31">
        <f t="shared" si="7"/>
        <v>-32564.4</v>
      </c>
      <c r="J28" s="31">
        <f t="shared" si="7"/>
        <v>-27112.8</v>
      </c>
      <c r="K28" s="31">
        <f t="shared" si="7"/>
        <v>-27632</v>
      </c>
      <c r="L28" s="31">
        <f t="shared" si="7"/>
        <v>-19038.8</v>
      </c>
      <c r="M28" s="31">
        <f t="shared" si="7"/>
        <v>-9957.2</v>
      </c>
      <c r="N28" s="31">
        <f t="shared" si="7"/>
        <v>-6727.6</v>
      </c>
      <c r="O28" s="31">
        <f t="shared" si="7"/>
        <v>-283892.39999999997</v>
      </c>
    </row>
    <row r="29" spans="1:26" ht="18.75" customHeight="1">
      <c r="A29" s="27" t="s">
        <v>41</v>
      </c>
      <c r="B29" s="16">
        <f>ROUND((-B9)*$G$3,2)</f>
        <v>-39256.8</v>
      </c>
      <c r="C29" s="16">
        <f aca="true" t="shared" si="8" ref="C29:N29">ROUND((-C9)*$G$3,2)</f>
        <v>-35156</v>
      </c>
      <c r="D29" s="16">
        <f t="shared" si="8"/>
        <v>-28538.4</v>
      </c>
      <c r="E29" s="16">
        <f t="shared" si="8"/>
        <v>-4483.6</v>
      </c>
      <c r="F29" s="16">
        <f t="shared" si="8"/>
        <v>-22158.4</v>
      </c>
      <c r="G29" s="16">
        <f t="shared" si="8"/>
        <v>-27548.4</v>
      </c>
      <c r="H29" s="16">
        <f t="shared" si="8"/>
        <v>-3718</v>
      </c>
      <c r="I29" s="16">
        <f t="shared" si="8"/>
        <v>-32564.4</v>
      </c>
      <c r="J29" s="16">
        <f t="shared" si="8"/>
        <v>-27112.8</v>
      </c>
      <c r="K29" s="16">
        <f t="shared" si="8"/>
        <v>-27632</v>
      </c>
      <c r="L29" s="16">
        <f t="shared" si="8"/>
        <v>-19038.8</v>
      </c>
      <c r="M29" s="16">
        <f t="shared" si="8"/>
        <v>-9957.2</v>
      </c>
      <c r="N29" s="16">
        <f t="shared" si="8"/>
        <v>-6727.6</v>
      </c>
      <c r="O29" s="32">
        <f aca="true" t="shared" si="9" ref="O29:O47">SUM(B29:N29)</f>
        <v>-283892.39999999997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-4639.57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-4639.57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-4639.57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-4639.57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3">
        <v>-1279.38</v>
      </c>
      <c r="E42" s="35">
        <v>0</v>
      </c>
      <c r="F42" s="35">
        <v>-231.98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-1511.3600000000001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409664.95000000007</v>
      </c>
      <c r="C45" s="36">
        <f t="shared" si="11"/>
        <v>284876.35</v>
      </c>
      <c r="D45" s="36">
        <f t="shared" si="11"/>
        <v>243532.18999999997</v>
      </c>
      <c r="E45" s="36">
        <f t="shared" si="11"/>
        <v>73421.10999999999</v>
      </c>
      <c r="F45" s="36">
        <f t="shared" si="11"/>
        <v>285852.25</v>
      </c>
      <c r="G45" s="36">
        <f t="shared" si="11"/>
        <v>345806.5900000001</v>
      </c>
      <c r="H45" s="36">
        <f t="shared" si="11"/>
        <v>47041.69</v>
      </c>
      <c r="I45" s="36">
        <f t="shared" si="11"/>
        <v>264424.43999999994</v>
      </c>
      <c r="J45" s="36">
        <f t="shared" si="11"/>
        <v>249411.69000000006</v>
      </c>
      <c r="K45" s="36">
        <f t="shared" si="11"/>
        <v>367785.27999999997</v>
      </c>
      <c r="L45" s="36">
        <f t="shared" si="11"/>
        <v>341216.16</v>
      </c>
      <c r="M45" s="36">
        <f t="shared" si="11"/>
        <v>175104.32</v>
      </c>
      <c r="N45" s="36">
        <f t="shared" si="11"/>
        <v>71658.2</v>
      </c>
      <c r="O45" s="36">
        <f>SUM(B45:N45)</f>
        <v>3159795.22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409664.95</v>
      </c>
      <c r="C51" s="51">
        <f t="shared" si="12"/>
        <v>284876.35</v>
      </c>
      <c r="D51" s="51">
        <f t="shared" si="12"/>
        <v>243532.18</v>
      </c>
      <c r="E51" s="51">
        <f t="shared" si="12"/>
        <v>73421.12</v>
      </c>
      <c r="F51" s="51">
        <f t="shared" si="12"/>
        <v>290723.8</v>
      </c>
      <c r="G51" s="51">
        <f t="shared" si="12"/>
        <v>345806.59</v>
      </c>
      <c r="H51" s="51">
        <f t="shared" si="12"/>
        <v>42170.14</v>
      </c>
      <c r="I51" s="51">
        <f t="shared" si="12"/>
        <v>264424.45</v>
      </c>
      <c r="J51" s="51">
        <f t="shared" si="12"/>
        <v>249411.7</v>
      </c>
      <c r="K51" s="51">
        <f t="shared" si="12"/>
        <v>367785.28</v>
      </c>
      <c r="L51" s="51">
        <f t="shared" si="12"/>
        <v>341216.15</v>
      </c>
      <c r="M51" s="51">
        <f t="shared" si="12"/>
        <v>175104.31</v>
      </c>
      <c r="N51" s="51">
        <f t="shared" si="12"/>
        <v>71658.21</v>
      </c>
      <c r="O51" s="36">
        <f t="shared" si="12"/>
        <v>3159795.2300000004</v>
      </c>
      <c r="Q51"/>
    </row>
    <row r="52" spans="1:18" ht="18.75" customHeight="1">
      <c r="A52" s="26" t="s">
        <v>57</v>
      </c>
      <c r="B52" s="51">
        <v>341412.84</v>
      </c>
      <c r="C52" s="51">
        <v>210332.58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551745.42</v>
      </c>
      <c r="P52"/>
      <c r="Q52"/>
      <c r="R52" s="43"/>
    </row>
    <row r="53" spans="1:16" ht="18.75" customHeight="1">
      <c r="A53" s="26" t="s">
        <v>58</v>
      </c>
      <c r="B53" s="51">
        <v>68252.11</v>
      </c>
      <c r="C53" s="51">
        <v>74543.77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142795.88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243532.18</v>
      </c>
      <c r="E54" s="52">
        <v>0</v>
      </c>
      <c r="F54" s="52">
        <v>0</v>
      </c>
      <c r="G54" s="52">
        <v>0</v>
      </c>
      <c r="H54" s="51">
        <v>42170.14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285702.32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73421.12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73421.12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290723.8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290723.8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345806.59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345806.59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264424.45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264424.45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249411.7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249411.7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367785.28</v>
      </c>
      <c r="L60" s="31">
        <v>341216.15</v>
      </c>
      <c r="M60" s="52">
        <v>0</v>
      </c>
      <c r="N60" s="52">
        <v>0</v>
      </c>
      <c r="O60" s="36">
        <f t="shared" si="13"/>
        <v>709001.43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175104.31</v>
      </c>
      <c r="N61" s="52">
        <v>0</v>
      </c>
      <c r="O61" s="36">
        <f t="shared" si="13"/>
        <v>175104.31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71658.21</v>
      </c>
      <c r="O62" s="55">
        <f t="shared" si="13"/>
        <v>71658.21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2021-09-23T19:35:58Z</dcterms:modified>
  <cp:category/>
  <cp:version/>
  <cp:contentType/>
  <cp:contentStatus/>
</cp:coreProperties>
</file>