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<sst xmlns="http://schemas.openxmlformats.org/spreadsheetml/2006/main" count="80" uniqueCount="77">
  <si>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</si>
  <si>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</si>
  <si>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</si>
  <si>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</si>
  <si>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</si>
  <si>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</si>
  <si>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</si>
  <si>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</si>
  <si>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</si>
  <si>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</si>
  <si>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</si>
  <si>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</si>
  <si>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</si>
  <si>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</si>
  <si>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</si>
  <si>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</si>
  <si>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</si>
  <si>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</si>
  <si>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</si>
  <si>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</si>
  <si>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</si>
  <si>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</si>
  <si>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</si>
  <si>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</si>
  <si>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</si>
  <si>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</si>
  <si>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</si>
  <si>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</si>
  <si>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</si>
  <si>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</si>
  <si>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</si>
  <si>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</si>
  <si>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</si>
  <si>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</si>
  <si>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</si>
  <si>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</si>
  <si>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</si>
  <si>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</si>
  <si>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</si>
  <si>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</si>
  <si>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</si>
  <si>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</si>
  <si>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</si>
  <si>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</si>
  <si>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</si>
  <si>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</si>
  <si>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</si>
  <si>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</si>
  <si>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</si>
  <si>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</si>
  <si>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</si>
  <si>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</si>
  <si>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</si>
  <si>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</si>
  <si>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</si>
  <si>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</si>
  <si>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</si>
  <si>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</si>
  <si>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</si>
  <si>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</si>
  <si>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</si>
  <si>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</si>
  <si>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</si>
  <si>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</si>
  <si>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</si>
  <si>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</si>
  <si>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</si>
  <si>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</si>
  <si>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</si>
  <si>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</si>
  <si>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</si>
  <si>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</si>
  <si>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</si>
  <si>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14/09/21 - VENCIMENTO 21/09/21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</si>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</sst>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334531</v>
      </c>
      <c r="C7" s="9">
        <f t="shared" si="0"/>
        <v>239401</v>
      </c>
      <c r="D7" s="9">
        <f t="shared" si="0"/>
        <v>251317</v>
      </c>
      <c r="E7" s="9">
        <f t="shared" si="0"/>
        <v>56391</v>
      </c>
      <c r="F7" s="9">
        <f t="shared" si="0"/>
        <v>182766</v>
      </c>
      <c r="G7" s="9">
        <f t="shared" si="0"/>
        <v>303432</v>
      </c>
      <c r="H7" s="9">
        <f t="shared" si="0"/>
        <v>43315</v>
      </c>
      <c r="I7" s="9">
        <f t="shared" si="0"/>
        <v>236690</v>
      </c>
      <c r="J7" s="9">
        <f t="shared" si="0"/>
        <v>209897</v>
      </c>
      <c r="K7" s="9">
        <f t="shared" si="0"/>
        <v>308735</v>
      </c>
      <c r="L7" s="9">
        <f t="shared" si="0"/>
        <v>229164</v>
      </c>
      <c r="M7" s="9">
        <f t="shared" si="0"/>
        <v>109475</v>
      </c>
      <c r="N7" s="9">
        <f t="shared" si="0"/>
        <v>70277</v>
      </c>
      <c r="O7" s="9">
        <f t="shared" si="0"/>
        <v>2575391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15265</v>
      </c>
      <c r="C8" s="11">
        <f t="shared" si="1"/>
        <v>15653</v>
      </c>
      <c r="D8" s="11">
        <f t="shared" si="1"/>
        <v>11449</v>
      </c>
      <c r="E8" s="11">
        <f t="shared" si="1"/>
        <v>2276</v>
      </c>
      <c r="F8" s="11">
        <f t="shared" si="1"/>
        <v>8204</v>
      </c>
      <c r="G8" s="11">
        <f t="shared" si="1"/>
        <v>12217</v>
      </c>
      <c r="H8" s="11">
        <f t="shared" si="1"/>
        <v>2477</v>
      </c>
      <c r="I8" s="11">
        <f t="shared" si="1"/>
        <v>15177</v>
      </c>
      <c r="J8" s="11">
        <f t="shared" si="1"/>
        <v>11912</v>
      </c>
      <c r="K8" s="11">
        <f t="shared" si="1"/>
        <v>10352</v>
      </c>
      <c r="L8" s="11">
        <f t="shared" si="1"/>
        <v>8091</v>
      </c>
      <c r="M8" s="11">
        <f t="shared" si="1"/>
        <v>4814</v>
      </c>
      <c r="N8" s="11">
        <f t="shared" si="1"/>
        <v>4106</v>
      </c>
      <c r="O8" s="11">
        <f t="shared" si="1"/>
        <v>121993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15265</v>
      </c>
      <c r="C9" s="11">
        <v>15653</v>
      </c>
      <c r="D9" s="11">
        <v>11449</v>
      </c>
      <c r="E9" s="11">
        <v>2276</v>
      </c>
      <c r="F9" s="11">
        <v>8204</v>
      </c>
      <c r="G9" s="11">
        <v>12217</v>
      </c>
      <c r="H9" s="11">
        <v>2477</v>
      </c>
      <c r="I9" s="11">
        <v>15176</v>
      </c>
      <c r="J9" s="11">
        <v>11912</v>
      </c>
      <c r="K9" s="11">
        <v>10340</v>
      </c>
      <c r="L9" s="11">
        <v>8091</v>
      </c>
      <c r="M9" s="11">
        <v>4809</v>
      </c>
      <c r="N9" s="11">
        <v>4106</v>
      </c>
      <c r="O9" s="11">
        <f>SUM(B9:N9)</f>
        <v>121975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12</v>
      </c>
      <c r="L10" s="13">
        <v>0</v>
      </c>
      <c r="M10" s="13">
        <v>5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319266</v>
      </c>
      <c r="C11" s="13">
        <v>223748</v>
      </c>
      <c r="D11" s="13">
        <v>239868</v>
      </c>
      <c r="E11" s="13">
        <v>54115</v>
      </c>
      <c r="F11" s="13">
        <v>174562</v>
      </c>
      <c r="G11" s="13">
        <v>291215</v>
      </c>
      <c r="H11" s="13">
        <v>40838</v>
      </c>
      <c r="I11" s="13">
        <v>221513</v>
      </c>
      <c r="J11" s="13">
        <v>197985</v>
      </c>
      <c r="K11" s="13">
        <v>298383</v>
      </c>
      <c r="L11" s="13">
        <v>221073</v>
      </c>
      <c r="M11" s="13">
        <v>104661</v>
      </c>
      <c r="N11" s="13">
        <v>66171</v>
      </c>
      <c r="O11" s="11">
        <f>SUM(B11:N11)</f>
        <v>2453398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1.410994305416331</v>
      </c>
      <c r="C15" s="19">
        <v>1.441941954417991</v>
      </c>
      <c r="D15" s="19">
        <v>1.360237483744239</v>
      </c>
      <c r="E15" s="19">
        <v>1.018724949709734</v>
      </c>
      <c r="F15" s="19">
        <v>1.706506361196644</v>
      </c>
      <c r="G15" s="19">
        <v>1.713010568310243</v>
      </c>
      <c r="H15" s="19">
        <v>1.807323823374127</v>
      </c>
      <c r="I15" s="19">
        <v>1.393702479797908</v>
      </c>
      <c r="J15" s="19">
        <v>1.350667001641037</v>
      </c>
      <c r="K15" s="19">
        <v>1.192724010362858</v>
      </c>
      <c r="L15" s="19">
        <v>1.382097090440603</v>
      </c>
      <c r="M15" s="19">
        <v>1.439087813722405</v>
      </c>
      <c r="N15" s="19">
        <v>1.312854637715885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1138813.7899999998</v>
      </c>
      <c r="C17" s="24">
        <f aca="true" t="shared" si="2" ref="C17:N17">C18+C19+C20+C21+C22+C23+C24+C25</f>
        <v>848348.3799999999</v>
      </c>
      <c r="D17" s="24">
        <f t="shared" si="2"/>
        <v>729148.6099999999</v>
      </c>
      <c r="E17" s="24">
        <f t="shared" si="2"/>
        <v>213049.38999999996</v>
      </c>
      <c r="F17" s="24">
        <f t="shared" si="2"/>
        <v>774876.89</v>
      </c>
      <c r="G17" s="24">
        <f t="shared" si="2"/>
        <v>1058439.66</v>
      </c>
      <c r="H17" s="24">
        <f t="shared" si="2"/>
        <v>210619.75000000003</v>
      </c>
      <c r="I17" s="24">
        <f t="shared" si="2"/>
        <v>805096.5800000001</v>
      </c>
      <c r="J17" s="24">
        <f t="shared" si="2"/>
        <v>691437.2999999999</v>
      </c>
      <c r="K17" s="24">
        <f t="shared" si="2"/>
        <v>862985.3699999999</v>
      </c>
      <c r="L17" s="24">
        <f t="shared" si="2"/>
        <v>847112.1399999998</v>
      </c>
      <c r="M17" s="24">
        <f t="shared" si="2"/>
        <v>486732.92999999993</v>
      </c>
      <c r="N17" s="24">
        <f t="shared" si="2"/>
        <v>255100.29</v>
      </c>
      <c r="O17" s="24">
        <f>O18+O19+O20+O21+O22+O23+O24+O25</f>
        <v>8921761.079999998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752460.58</v>
      </c>
      <c r="C18" s="30">
        <f t="shared" si="3"/>
        <v>556152.46</v>
      </c>
      <c r="D18" s="30">
        <f t="shared" si="3"/>
        <v>511882.47</v>
      </c>
      <c r="E18" s="30">
        <f t="shared" si="3"/>
        <v>196488.8</v>
      </c>
      <c r="F18" s="30">
        <f t="shared" si="3"/>
        <v>431327.76</v>
      </c>
      <c r="G18" s="30">
        <f t="shared" si="3"/>
        <v>588658.08</v>
      </c>
      <c r="H18" s="30">
        <f t="shared" si="3"/>
        <v>112675.31</v>
      </c>
      <c r="I18" s="30">
        <f t="shared" si="3"/>
        <v>545475.77</v>
      </c>
      <c r="J18" s="30">
        <f t="shared" si="3"/>
        <v>486877.08</v>
      </c>
      <c r="K18" s="30">
        <f t="shared" si="3"/>
        <v>677395.46</v>
      </c>
      <c r="L18" s="30">
        <f t="shared" si="3"/>
        <v>572268.34</v>
      </c>
      <c r="M18" s="30">
        <f t="shared" si="3"/>
        <v>315813.48</v>
      </c>
      <c r="N18" s="30">
        <f t="shared" si="3"/>
        <v>183212.14</v>
      </c>
      <c r="O18" s="30">
        <f aca="true" t="shared" si="4" ref="O18:O25">SUM(B18:N18)</f>
        <v>5930687.7299999995</v>
      </c>
    </row>
    <row r="19" spans="1:23" ht="18.75" customHeight="1">
      <c r="A19" s="26" t="s">
        <v>35</v>
      </c>
      <c r="B19" s="30">
        <f>IF(B15&lt;&gt;0,ROUND((B15-1)*B18,2),0)</f>
        <v>309257.01</v>
      </c>
      <c r="C19" s="30">
        <f aca="true" t="shared" si="5" ref="C19:N19">IF(C15&lt;&gt;0,ROUND((C15-1)*C18,2),0)</f>
        <v>245787.11</v>
      </c>
      <c r="D19" s="30">
        <f t="shared" si="5"/>
        <v>184399.25</v>
      </c>
      <c r="E19" s="30">
        <f t="shared" si="5"/>
        <v>3679.24</v>
      </c>
      <c r="F19" s="30">
        <f t="shared" si="5"/>
        <v>304735.81</v>
      </c>
      <c r="G19" s="30">
        <f t="shared" si="5"/>
        <v>419719.43</v>
      </c>
      <c r="H19" s="30">
        <f t="shared" si="5"/>
        <v>90965.46</v>
      </c>
      <c r="I19" s="30">
        <f t="shared" si="5"/>
        <v>214755.16</v>
      </c>
      <c r="J19" s="30">
        <f t="shared" si="5"/>
        <v>170731.73</v>
      </c>
      <c r="K19" s="30">
        <f t="shared" si="5"/>
        <v>130550.37</v>
      </c>
      <c r="L19" s="30">
        <f t="shared" si="5"/>
        <v>218662.07</v>
      </c>
      <c r="M19" s="30">
        <f t="shared" si="5"/>
        <v>138669.85</v>
      </c>
      <c r="N19" s="30">
        <f t="shared" si="5"/>
        <v>57318.77</v>
      </c>
      <c r="O19" s="30">
        <f t="shared" si="4"/>
        <v>2489231.26</v>
      </c>
      <c r="W19" s="62"/>
    </row>
    <row r="20" spans="1:15" ht="18.75" customHeight="1">
      <c r="A20" s="26" t="s">
        <v>36</v>
      </c>
      <c r="B20" s="30">
        <v>41698.3</v>
      </c>
      <c r="C20" s="30">
        <v>30288.6</v>
      </c>
      <c r="D20" s="30">
        <v>19525.47</v>
      </c>
      <c r="E20" s="30">
        <v>7576.8</v>
      </c>
      <c r="F20" s="30">
        <v>22067.14</v>
      </c>
      <c r="G20" s="30">
        <v>30848.04</v>
      </c>
      <c r="H20" s="30">
        <v>3981.85</v>
      </c>
      <c r="I20" s="30">
        <v>21644.9</v>
      </c>
      <c r="J20" s="30">
        <v>25294.27</v>
      </c>
      <c r="K20" s="30">
        <v>34556.77</v>
      </c>
      <c r="L20" s="30">
        <v>34740.22</v>
      </c>
      <c r="M20" s="30">
        <v>14825.35</v>
      </c>
      <c r="N20" s="30">
        <v>8782.4</v>
      </c>
      <c r="O20" s="30">
        <f t="shared" si="4"/>
        <v>295830.11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-77.9</v>
      </c>
      <c r="C23" s="30">
        <v>-459.78</v>
      </c>
      <c r="D23" s="30">
        <v>-1560.6</v>
      </c>
      <c r="E23" s="30">
        <v>-659.7</v>
      </c>
      <c r="F23" s="30">
        <v>0</v>
      </c>
      <c r="G23" s="30">
        <v>-1114.1</v>
      </c>
      <c r="H23" s="30">
        <v>-996.84</v>
      </c>
      <c r="I23" s="30">
        <v>-1242.72</v>
      </c>
      <c r="J23" s="30">
        <v>-3936.5</v>
      </c>
      <c r="K23" s="30">
        <v>-4998.96</v>
      </c>
      <c r="L23" s="30">
        <v>-2477.76</v>
      </c>
      <c r="M23" s="30">
        <v>0</v>
      </c>
      <c r="N23" s="30">
        <v>0</v>
      </c>
      <c r="O23" s="30">
        <f t="shared" si="4"/>
        <v>-17524.86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-67166</v>
      </c>
      <c r="C27" s="30">
        <f>+C28+C30+C42+C43+C46-C47</f>
        <v>-68873.2</v>
      </c>
      <c r="D27" s="30">
        <f t="shared" si="6"/>
        <v>-53933.97</v>
      </c>
      <c r="E27" s="30">
        <f t="shared" si="6"/>
        <v>-10014.4</v>
      </c>
      <c r="F27" s="30">
        <f t="shared" si="6"/>
        <v>-36097.6</v>
      </c>
      <c r="G27" s="30">
        <f t="shared" si="6"/>
        <v>-53754.8</v>
      </c>
      <c r="H27" s="30">
        <f t="shared" si="6"/>
        <v>-32555.66</v>
      </c>
      <c r="I27" s="30">
        <f t="shared" si="6"/>
        <v>-66774.4</v>
      </c>
      <c r="J27" s="30">
        <f t="shared" si="6"/>
        <v>-52412.8</v>
      </c>
      <c r="K27" s="30">
        <f t="shared" si="6"/>
        <v>-45496</v>
      </c>
      <c r="L27" s="30">
        <f t="shared" si="6"/>
        <v>-35600.4</v>
      </c>
      <c r="M27" s="30">
        <f t="shared" si="6"/>
        <v>-21159.6</v>
      </c>
      <c r="N27" s="30">
        <f t="shared" si="6"/>
        <v>-18066.4</v>
      </c>
      <c r="O27" s="30">
        <f t="shared" si="6"/>
        <v>-561905.23</v>
      </c>
    </row>
    <row r="28" spans="1:15" ht="18.75" customHeight="1">
      <c r="A28" s="26" t="s">
        <v>40</v>
      </c>
      <c r="B28" s="31">
        <f>+B29</f>
        <v>-67166</v>
      </c>
      <c r="C28" s="31">
        <f>+C29</f>
        <v>-68873.2</v>
      </c>
      <c r="D28" s="31">
        <f aca="true" t="shared" si="7" ref="D28:O28">+D29</f>
        <v>-50375.6</v>
      </c>
      <c r="E28" s="31">
        <f t="shared" si="7"/>
        <v>-10014.4</v>
      </c>
      <c r="F28" s="31">
        <f t="shared" si="7"/>
        <v>-36097.6</v>
      </c>
      <c r="G28" s="31">
        <f t="shared" si="7"/>
        <v>-53754.8</v>
      </c>
      <c r="H28" s="31">
        <f t="shared" si="7"/>
        <v>-10898.8</v>
      </c>
      <c r="I28" s="31">
        <f t="shared" si="7"/>
        <v>-66774.4</v>
      </c>
      <c r="J28" s="31">
        <f t="shared" si="7"/>
        <v>-52412.8</v>
      </c>
      <c r="K28" s="31">
        <f t="shared" si="7"/>
        <v>-45496</v>
      </c>
      <c r="L28" s="31">
        <f t="shared" si="7"/>
        <v>-35600.4</v>
      </c>
      <c r="M28" s="31">
        <f t="shared" si="7"/>
        <v>-21159.6</v>
      </c>
      <c r="N28" s="31">
        <f t="shared" si="7"/>
        <v>-18066.4</v>
      </c>
      <c r="O28" s="31">
        <f t="shared" si="7"/>
        <v>-536690</v>
      </c>
    </row>
    <row r="29" spans="1:26" ht="18.75" customHeight="1">
      <c r="A29" s="27" t="s">
        <v>41</v>
      </c>
      <c r="B29" s="16">
        <f>ROUND((-B9)*$G$3,2)</f>
        <v>-67166</v>
      </c>
      <c r="C29" s="16">
        <f aca="true" t="shared" si="8" ref="C29:N29">ROUND((-C9)*$G$3,2)</f>
        <v>-68873.2</v>
      </c>
      <c r="D29" s="16">
        <f t="shared" si="8"/>
        <v>-50375.6</v>
      </c>
      <c r="E29" s="16">
        <f t="shared" si="8"/>
        <v>-10014.4</v>
      </c>
      <c r="F29" s="16">
        <f t="shared" si="8"/>
        <v>-36097.6</v>
      </c>
      <c r="G29" s="16">
        <f t="shared" si="8"/>
        <v>-53754.8</v>
      </c>
      <c r="H29" s="16">
        <f t="shared" si="8"/>
        <v>-10898.8</v>
      </c>
      <c r="I29" s="16">
        <f t="shared" si="8"/>
        <v>-66774.4</v>
      </c>
      <c r="J29" s="16">
        <f t="shared" si="8"/>
        <v>-52412.8</v>
      </c>
      <c r="K29" s="16">
        <f t="shared" si="8"/>
        <v>-45496</v>
      </c>
      <c r="L29" s="16">
        <f t="shared" si="8"/>
        <v>-35600.4</v>
      </c>
      <c r="M29" s="16">
        <f t="shared" si="8"/>
        <v>-21159.6</v>
      </c>
      <c r="N29" s="16">
        <f t="shared" si="8"/>
        <v>-18066.4</v>
      </c>
      <c r="O29" s="32">
        <f aca="true" t="shared" si="9" ref="O29:O47">SUM(B29:N29)</f>
        <v>-536690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-20625.58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-20625.58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-20625.58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-20625.58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-3558.37</v>
      </c>
      <c r="E42" s="35">
        <v>0</v>
      </c>
      <c r="F42" s="35">
        <v>0</v>
      </c>
      <c r="G42" s="35">
        <v>0</v>
      </c>
      <c r="H42" s="35">
        <v>-1031.28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-4589.65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1071647.7899999998</v>
      </c>
      <c r="C45" s="36">
        <f t="shared" si="11"/>
        <v>779475.1799999999</v>
      </c>
      <c r="D45" s="36">
        <f t="shared" si="11"/>
        <v>675214.6399999999</v>
      </c>
      <c r="E45" s="36">
        <f t="shared" si="11"/>
        <v>203034.98999999996</v>
      </c>
      <c r="F45" s="36">
        <f t="shared" si="11"/>
        <v>738779.29</v>
      </c>
      <c r="G45" s="36">
        <f t="shared" si="11"/>
        <v>1004684.8599999999</v>
      </c>
      <c r="H45" s="36">
        <f t="shared" si="11"/>
        <v>178064.09000000003</v>
      </c>
      <c r="I45" s="36">
        <f t="shared" si="11"/>
        <v>738322.18</v>
      </c>
      <c r="J45" s="36">
        <f t="shared" si="11"/>
        <v>639024.4999999999</v>
      </c>
      <c r="K45" s="36">
        <f t="shared" si="11"/>
        <v>817489.3699999999</v>
      </c>
      <c r="L45" s="36">
        <f t="shared" si="11"/>
        <v>811511.7399999998</v>
      </c>
      <c r="M45" s="36">
        <f t="shared" si="11"/>
        <v>465573.32999999996</v>
      </c>
      <c r="N45" s="36">
        <f t="shared" si="11"/>
        <v>237033.89</v>
      </c>
      <c r="O45" s="36">
        <f>SUM(B45:N45)</f>
        <v>8359855.849999999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1071647.79</v>
      </c>
      <c r="C51" s="51">
        <f t="shared" si="12"/>
        <v>779475.1799999999</v>
      </c>
      <c r="D51" s="51">
        <f t="shared" si="12"/>
        <v>675214.64</v>
      </c>
      <c r="E51" s="51">
        <f t="shared" si="12"/>
        <v>203034.99</v>
      </c>
      <c r="F51" s="51">
        <f t="shared" si="12"/>
        <v>738779.29</v>
      </c>
      <c r="G51" s="51">
        <f t="shared" si="12"/>
        <v>1004684.86</v>
      </c>
      <c r="H51" s="51">
        <f t="shared" si="12"/>
        <v>178064.09</v>
      </c>
      <c r="I51" s="51">
        <f t="shared" si="12"/>
        <v>738322.19</v>
      </c>
      <c r="J51" s="51">
        <f t="shared" si="12"/>
        <v>639024.5</v>
      </c>
      <c r="K51" s="51">
        <f t="shared" si="12"/>
        <v>817489.38</v>
      </c>
      <c r="L51" s="51">
        <f t="shared" si="12"/>
        <v>811511.74</v>
      </c>
      <c r="M51" s="51">
        <f t="shared" si="12"/>
        <v>465573.33</v>
      </c>
      <c r="N51" s="51">
        <f t="shared" si="12"/>
        <v>237033.89</v>
      </c>
      <c r="O51" s="36">
        <f t="shared" si="12"/>
        <v>8359855.870000001</v>
      </c>
      <c r="Q51"/>
    </row>
    <row r="52" spans="1:18" ht="18.75" customHeight="1">
      <c r="A52" s="26" t="s">
        <v>57</v>
      </c>
      <c r="B52" s="51">
        <v>883444.38</v>
      </c>
      <c r="C52" s="51">
        <v>568916.74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1452361.12</v>
      </c>
      <c r="P52"/>
      <c r="Q52"/>
      <c r="R52" s="43"/>
    </row>
    <row r="53" spans="1:16" ht="18.75" customHeight="1">
      <c r="A53" s="26" t="s">
        <v>58</v>
      </c>
      <c r="B53" s="51">
        <v>188203.41</v>
      </c>
      <c r="C53" s="51">
        <v>210558.44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398761.85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675214.64</v>
      </c>
      <c r="E54" s="52">
        <v>0</v>
      </c>
      <c r="F54" s="52">
        <v>0</v>
      </c>
      <c r="G54" s="52">
        <v>0</v>
      </c>
      <c r="H54" s="51">
        <v>178064.09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853278.73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203034.99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203034.99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738779.29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738779.29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1004684.86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1004684.86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738322.19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738322.19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639024.5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639024.5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817489.38</v>
      </c>
      <c r="L60" s="31">
        <v>811511.74</v>
      </c>
      <c r="M60" s="52">
        <v>0</v>
      </c>
      <c r="N60" s="52">
        <v>0</v>
      </c>
      <c r="O60" s="36">
        <f t="shared" si="13"/>
        <v>1629001.12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465573.33</v>
      </c>
      <c r="N61" s="52">
        <v>0</v>
      </c>
      <c r="O61" s="36">
        <f t="shared" si="13"/>
        <v>465573.33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237033.89</v>
      </c>
      <c r="O62" s="55">
        <f t="shared" si="13"/>
        <v>237033.89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2021-09-20T14:45:11Z</dcterms:modified>
  <cp:category/>
  <cp:version/>
  <cp:contentType/>
  <cp:contentStatus/>
</cp:coreProperties>
</file>